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 firstSheet="5" activeTab="8"/>
  </bookViews>
  <sheets>
    <sheet name="Rekapitulácia stavby" sheetId="1" r:id="rId1"/>
    <sheet name="01 - D1. Architektonicko ..." sheetId="2" r:id="rId2"/>
    <sheet name="02 - D2. Zdravotechnika" sheetId="3" r:id="rId3"/>
    <sheet name="03 - D3. Vykurovanie" sheetId="4" r:id="rId4"/>
    <sheet name="04 - D4. Elektroinštaláci..." sheetId="5" r:id="rId5"/>
    <sheet name="05 - D4. Elektroinštaláci..." sheetId="6" r:id="rId6"/>
    <sheet name="06 - D5. Chladenie, vetra..." sheetId="7" r:id="rId7"/>
    <sheet name="07 - D5. Chladenie, vetra..." sheetId="8" r:id="rId8"/>
    <sheet name="08 - D5. Chladenie, vetra..." sheetId="9" r:id="rId9"/>
  </sheets>
  <definedNames>
    <definedName name="_xlnm._FilterDatabase" localSheetId="1" hidden="1">'01 - D1. Architektonicko ...'!$C$145:$K$451</definedName>
    <definedName name="_xlnm._FilterDatabase" localSheetId="2" hidden="1">'02 - D2. Zdravotechnika'!$C$123:$K$232</definedName>
    <definedName name="_xlnm._FilterDatabase" localSheetId="3" hidden="1">'03 - D3. Vykurovanie'!$C$126:$K$191</definedName>
    <definedName name="_xlnm._FilterDatabase" localSheetId="4" hidden="1">'04 - D4. Elektroinštaláci...'!$C$129:$K$511</definedName>
    <definedName name="_xlnm._FilterDatabase" localSheetId="5" hidden="1">'05 - D4. Elektroinštaláci...'!$C$123:$K$295</definedName>
    <definedName name="_xlnm._FilterDatabase" localSheetId="6" hidden="1">'06 - D5. Chladenie, vetra...'!$C$124:$K$178</definedName>
    <definedName name="_xlnm._FilterDatabase" localSheetId="7" hidden="1">'07 - D5. Chladenie, vetra...'!$C$124:$K$178</definedName>
    <definedName name="_xlnm._FilterDatabase" localSheetId="8" hidden="1">'08 - D5. Chladenie, vetra...'!$C$124:$K$173</definedName>
    <definedName name="_xlnm.Print_Titles" localSheetId="1">'01 - D1. Architektonicko ...'!$145:$145</definedName>
    <definedName name="_xlnm.Print_Titles" localSheetId="2">'02 - D2. Zdravotechnika'!$123:$123</definedName>
    <definedName name="_xlnm.Print_Titles" localSheetId="3">'03 - D3. Vykurovanie'!$126:$126</definedName>
    <definedName name="_xlnm.Print_Titles" localSheetId="4">'04 - D4. Elektroinštaláci...'!$129:$129</definedName>
    <definedName name="_xlnm.Print_Titles" localSheetId="5">'05 - D4. Elektroinštaláci...'!$123:$123</definedName>
    <definedName name="_xlnm.Print_Titles" localSheetId="6">'06 - D5. Chladenie, vetra...'!$124:$124</definedName>
    <definedName name="_xlnm.Print_Titles" localSheetId="7">'07 - D5. Chladenie, vetra...'!$124:$124</definedName>
    <definedName name="_xlnm.Print_Titles" localSheetId="8">'08 - D5. Chladenie, vetra...'!$124:$124</definedName>
    <definedName name="_xlnm.Print_Titles" localSheetId="0">'Rekapitulácia stavby'!$92:$92</definedName>
    <definedName name="_xlnm.Print_Area" localSheetId="1">'01 - D1. Architektonicko ...'!$C$82:$J$127,'01 - D1. Architektonicko ...'!$C$133:$J$451</definedName>
    <definedName name="_xlnm.Print_Area" localSheetId="2">'02 - D2. Zdravotechnika'!$C$82:$J$105,'02 - D2. Zdravotechnika'!$C$111:$J$232</definedName>
    <definedName name="_xlnm.Print_Area" localSheetId="3">'03 - D3. Vykurovanie'!$C$82:$J$108,'03 - D3. Vykurovanie'!$C$114:$J$191</definedName>
    <definedName name="_xlnm.Print_Area" localSheetId="4">'04 - D4. Elektroinštaláci...'!$C$82:$J$111,'04 - D4. Elektroinštaláci...'!$C$117:$J$511</definedName>
    <definedName name="_xlnm.Print_Area" localSheetId="5">'05 - D4. Elektroinštaláci...'!$C$82:$J$105,'05 - D4. Elektroinštaláci...'!$C$111:$J$295</definedName>
    <definedName name="_xlnm.Print_Area" localSheetId="6">'06 - D5. Chladenie, vetra...'!$C$82:$J$106,'06 - D5. Chladenie, vetra...'!$C$112:$J$178</definedName>
    <definedName name="_xlnm.Print_Area" localSheetId="7">'07 - D5. Chladenie, vetra...'!$C$82:$J$106,'07 - D5. Chladenie, vetra...'!$C$112:$J$178</definedName>
    <definedName name="_xlnm.Print_Area" localSheetId="8">'08 - D5. Chladenie, vetra...'!$C$82:$J$106,'08 - D5. Chladenie, vetra...'!$C$112:$J$173</definedName>
    <definedName name="_xlnm.Print_Area" localSheetId="0">'Rekapitulácia stavby'!$D$4:$AO$76,'Rekapitulácia stavby'!$C$82:$AQ$103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73" i="9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T168" s="1"/>
  <c r="R169"/>
  <c r="R168" s="1"/>
  <c r="P169"/>
  <c r="P168" s="1"/>
  <c r="BI167"/>
  <c r="BH167"/>
  <c r="BG167"/>
  <c r="BE167"/>
  <c r="T167"/>
  <c r="T166" s="1"/>
  <c r="R167"/>
  <c r="R166" s="1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T146"/>
  <c r="R147"/>
  <c r="R146" s="1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92" s="1"/>
  <c r="J23"/>
  <c r="J21"/>
  <c r="E21"/>
  <c r="J20"/>
  <c r="J18"/>
  <c r="E18"/>
  <c r="F92" s="1"/>
  <c r="J17"/>
  <c r="J15"/>
  <c r="E15"/>
  <c r="F91" s="1"/>
  <c r="J14"/>
  <c r="J12"/>
  <c r="E7"/>
  <c r="E115"/>
  <c r="J37" i="8"/>
  <c r="J36"/>
  <c r="AY101" i="1" s="1"/>
  <c r="J35" i="8"/>
  <c r="AX101" i="1" s="1"/>
  <c r="BI178" i="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T173"/>
  <c r="R174"/>
  <c r="R173" s="1"/>
  <c r="P174"/>
  <c r="P173"/>
  <c r="BI172"/>
  <c r="BH172"/>
  <c r="BG172"/>
  <c r="BE172"/>
  <c r="T172"/>
  <c r="T171" s="1"/>
  <c r="R172"/>
  <c r="R171"/>
  <c r="P172"/>
  <c r="P171" s="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 s="1"/>
  <c r="R148"/>
  <c r="R147" s="1"/>
  <c r="P148"/>
  <c r="P147" s="1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122" s="1"/>
  <c r="J23"/>
  <c r="J21"/>
  <c r="E21"/>
  <c r="J20"/>
  <c r="J18"/>
  <c r="E18"/>
  <c r="F122" s="1"/>
  <c r="J17"/>
  <c r="J15"/>
  <c r="E15"/>
  <c r="F91" s="1"/>
  <c r="J14"/>
  <c r="J12"/>
  <c r="E7"/>
  <c r="E115" s="1"/>
  <c r="J37" i="7"/>
  <c r="J36"/>
  <c r="AY100" i="1" s="1"/>
  <c r="J35" i="7"/>
  <c r="AX100" i="1"/>
  <c r="BI178" i="7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T173"/>
  <c r="R174"/>
  <c r="R173"/>
  <c r="P174"/>
  <c r="P173" s="1"/>
  <c r="BI172"/>
  <c r="BH172"/>
  <c r="BG172"/>
  <c r="BE172"/>
  <c r="T172"/>
  <c r="T171"/>
  <c r="R172"/>
  <c r="R171" s="1"/>
  <c r="P172"/>
  <c r="P171" s="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 s="1"/>
  <c r="R148"/>
  <c r="R147" s="1"/>
  <c r="P148"/>
  <c r="P147" s="1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122" s="1"/>
  <c r="J23"/>
  <c r="J21"/>
  <c r="E21"/>
  <c r="J20"/>
  <c r="J18"/>
  <c r="E18"/>
  <c r="F92" s="1"/>
  <c r="J17"/>
  <c r="J15"/>
  <c r="E15"/>
  <c r="F91" s="1"/>
  <c r="J14"/>
  <c r="J12"/>
  <c r="E7"/>
  <c r="E115" s="1"/>
  <c r="J37" i="6"/>
  <c r="J36"/>
  <c r="AY99" i="1"/>
  <c r="J35" i="6"/>
  <c r="AX99" i="1"/>
  <c r="BI295" i="6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 s="1"/>
  <c r="J23"/>
  <c r="J21"/>
  <c r="E21"/>
  <c r="J20"/>
  <c r="J18"/>
  <c r="E18"/>
  <c r="F92" s="1"/>
  <c r="J17"/>
  <c r="J15"/>
  <c r="E15"/>
  <c r="F91"/>
  <c r="J14"/>
  <c r="J12"/>
  <c r="E7"/>
  <c r="E85"/>
  <c r="J37" i="5"/>
  <c r="J36"/>
  <c r="AY98" i="1"/>
  <c r="J35" i="5"/>
  <c r="AX98" i="1"/>
  <c r="BI511" i="5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F124"/>
  <c r="E122"/>
  <c r="F89"/>
  <c r="E87"/>
  <c r="J24"/>
  <c r="E24"/>
  <c r="J92" s="1"/>
  <c r="J23"/>
  <c r="J21"/>
  <c r="E21"/>
  <c r="J20"/>
  <c r="J18"/>
  <c r="E18"/>
  <c r="F127" s="1"/>
  <c r="J17"/>
  <c r="J15"/>
  <c r="E15"/>
  <c r="F126" s="1"/>
  <c r="J14"/>
  <c r="J12"/>
  <c r="E7"/>
  <c r="E85" s="1"/>
  <c r="J37" i="4"/>
  <c r="J36"/>
  <c r="AY97" i="1" s="1"/>
  <c r="J35" i="4"/>
  <c r="AX97" i="1"/>
  <c r="BI191" i="4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T186"/>
  <c r="R187"/>
  <c r="R186" s="1"/>
  <c r="P187"/>
  <c r="P186"/>
  <c r="BI185"/>
  <c r="BH185"/>
  <c r="BG185"/>
  <c r="BE185"/>
  <c r="T185"/>
  <c r="T184" s="1"/>
  <c r="R185"/>
  <c r="R184" s="1"/>
  <c r="P185"/>
  <c r="P184" s="1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89"/>
  <c r="E87"/>
  <c r="J24"/>
  <c r="E24"/>
  <c r="J124" s="1"/>
  <c r="J23"/>
  <c r="J21"/>
  <c r="E21"/>
  <c r="J20"/>
  <c r="J18"/>
  <c r="E18"/>
  <c r="F124" s="1"/>
  <c r="J17"/>
  <c r="J15"/>
  <c r="E15"/>
  <c r="F91" s="1"/>
  <c r="J14"/>
  <c r="J12"/>
  <c r="E7"/>
  <c r="E85" s="1"/>
  <c r="J37" i="3"/>
  <c r="J36"/>
  <c r="AY96" i="1" s="1"/>
  <c r="J35" i="3"/>
  <c r="AX96" i="1" s="1"/>
  <c r="BI232" i="3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 s="1"/>
  <c r="J23"/>
  <c r="J21"/>
  <c r="E21"/>
  <c r="J20"/>
  <c r="J18"/>
  <c r="E18"/>
  <c r="F92" s="1"/>
  <c r="J17"/>
  <c r="J15"/>
  <c r="E15"/>
  <c r="F120" s="1"/>
  <c r="J14"/>
  <c r="J12"/>
  <c r="E7"/>
  <c r="E85" s="1"/>
  <c r="J37" i="2"/>
  <c r="J36"/>
  <c r="AY95" i="1" s="1"/>
  <c r="J35" i="2"/>
  <c r="AX95" i="1" s="1"/>
  <c r="BI451" i="2"/>
  <c r="BH451"/>
  <c r="BG451"/>
  <c r="BE451"/>
  <c r="T451"/>
  <c r="T450" s="1"/>
  <c r="T449" s="1"/>
  <c r="R451"/>
  <c r="R450"/>
  <c r="R449" s="1"/>
  <c r="P451"/>
  <c r="P450"/>
  <c r="P449" s="1"/>
  <c r="BI448"/>
  <c r="BH448"/>
  <c r="BG448"/>
  <c r="BE448"/>
  <c r="T448"/>
  <c r="T447" s="1"/>
  <c r="T446" s="1"/>
  <c r="R448"/>
  <c r="R447" s="1"/>
  <c r="R446" s="1"/>
  <c r="P448"/>
  <c r="P447"/>
  <c r="P446" s="1"/>
  <c r="BI445"/>
  <c r="BH445"/>
  <c r="BG445"/>
  <c r="BE445"/>
  <c r="T445"/>
  <c r="T444" s="1"/>
  <c r="R445"/>
  <c r="R444" s="1"/>
  <c r="P445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F140"/>
  <c r="E138"/>
  <c r="F89"/>
  <c r="E87"/>
  <c r="J24"/>
  <c r="E24"/>
  <c r="J92" s="1"/>
  <c r="J23"/>
  <c r="J21"/>
  <c r="E21"/>
  <c r="J20"/>
  <c r="J18"/>
  <c r="E18"/>
  <c r="F143" s="1"/>
  <c r="J17"/>
  <c r="J15"/>
  <c r="E15"/>
  <c r="F142" s="1"/>
  <c r="J14"/>
  <c r="J12"/>
  <c r="E7"/>
  <c r="E85" s="1"/>
  <c r="L90" i="1"/>
  <c r="AM90"/>
  <c r="AM89"/>
  <c r="L89"/>
  <c r="AM87"/>
  <c r="L87"/>
  <c r="L85"/>
  <c r="BK164" i="9"/>
  <c r="BK162"/>
  <c r="BK161"/>
  <c r="BK168" i="8"/>
  <c r="BK161"/>
  <c r="BK155"/>
  <c r="BK146"/>
  <c r="BK145"/>
  <c r="BK167" i="7"/>
  <c r="BK164"/>
  <c r="BK163"/>
  <c r="BK161"/>
  <c r="BK160"/>
  <c r="BK159"/>
  <c r="BK153"/>
  <c r="BK148"/>
  <c r="BK136"/>
  <c r="BK131"/>
  <c r="BK291" i="6"/>
  <c r="BK273"/>
  <c r="BK263"/>
  <c r="BK259"/>
  <c r="BK257"/>
  <c r="BK239"/>
  <c r="BK237"/>
  <c r="BK221"/>
  <c r="BK215"/>
  <c r="BK214"/>
  <c r="BK205"/>
  <c r="BK201"/>
  <c r="BK199"/>
  <c r="BK198"/>
  <c r="BK193"/>
  <c r="BK191"/>
  <c r="BK188"/>
  <c r="BK174"/>
  <c r="BK170"/>
  <c r="BK168"/>
  <c r="BK146"/>
  <c r="BK494" i="5"/>
  <c r="BK466"/>
  <c r="BK464"/>
  <c r="BK462"/>
  <c r="BK460"/>
  <c r="BK458"/>
  <c r="BK440"/>
  <c r="BK438"/>
  <c r="BK432"/>
  <c r="BK430"/>
  <c r="BK423"/>
  <c r="BK418"/>
  <c r="BK415"/>
  <c r="BK412"/>
  <c r="BK398"/>
  <c r="BK373"/>
  <c r="BK369"/>
  <c r="BK366"/>
  <c r="BK356"/>
  <c r="BK351"/>
  <c r="BK346"/>
  <c r="BK336"/>
  <c r="BK332"/>
  <c r="BK328"/>
  <c r="BK322"/>
  <c r="BK318"/>
  <c r="BK316"/>
  <c r="BK298"/>
  <c r="BK285"/>
  <c r="BK259"/>
  <c r="BK251"/>
  <c r="BK243"/>
  <c r="BK228"/>
  <c r="BK222"/>
  <c r="BK217"/>
  <c r="BK212"/>
  <c r="BK211"/>
  <c r="BK189"/>
  <c r="BK185"/>
  <c r="BK181"/>
  <c r="BK178"/>
  <c r="BK176"/>
  <c r="BK168"/>
  <c r="BK160"/>
  <c r="BK137"/>
  <c r="BK177" i="4"/>
  <c r="BK171"/>
  <c r="BK158"/>
  <c r="BK154"/>
  <c r="BK136"/>
  <c r="BK226" i="3"/>
  <c r="BK203"/>
  <c r="BK187"/>
  <c r="BK178"/>
  <c r="BK171"/>
  <c r="BK170"/>
  <c r="BK151"/>
  <c r="BK142"/>
  <c r="BK131"/>
  <c r="BK127"/>
  <c r="BK434" i="2"/>
  <c r="BK420"/>
  <c r="BK406"/>
  <c r="BK398"/>
  <c r="BK396"/>
  <c r="BK388"/>
  <c r="BK377"/>
  <c r="BK358"/>
  <c r="BK354"/>
  <c r="BK332"/>
  <c r="BK321"/>
  <c r="BK314"/>
  <c r="BK312"/>
  <c r="BK299"/>
  <c r="BK294"/>
  <c r="BK290"/>
  <c r="BK286"/>
  <c r="BK285"/>
  <c r="BK283"/>
  <c r="BK277"/>
  <c r="BK272"/>
  <c r="BK270"/>
  <c r="BK268"/>
  <c r="BK257"/>
  <c r="BK252"/>
  <c r="BK244"/>
  <c r="BK240"/>
  <c r="BK228"/>
  <c r="BK216"/>
  <c r="BK197"/>
  <c r="BK183"/>
  <c r="BK182"/>
  <c r="BK180"/>
  <c r="BK178"/>
  <c r="BK173"/>
  <c r="BK157"/>
  <c r="BK144" i="9"/>
  <c r="BK142"/>
  <c r="BK141"/>
  <c r="BK139"/>
  <c r="BK138"/>
  <c r="BK135"/>
  <c r="BK134"/>
  <c r="BK133"/>
  <c r="BK132"/>
  <c r="BK131"/>
  <c r="BK162" i="8"/>
  <c r="BK154"/>
  <c r="BK153"/>
  <c r="BK144"/>
  <c r="BK141"/>
  <c r="BK140"/>
  <c r="BK136"/>
  <c r="BK134"/>
  <c r="BK174" i="7"/>
  <c r="BK170"/>
  <c r="BK166"/>
  <c r="BK143"/>
  <c r="BK292" i="6"/>
  <c r="BK267"/>
  <c r="BK265"/>
  <c r="BK261"/>
  <c r="BK260"/>
  <c r="BK258"/>
  <c r="BK254"/>
  <c r="BK232"/>
  <c r="BK196"/>
  <c r="BK195"/>
  <c r="BK189"/>
  <c r="BK187"/>
  <c r="BK163"/>
  <c r="BK162"/>
  <c r="BK157"/>
  <c r="BK151"/>
  <c r="BK149"/>
  <c r="BK145"/>
  <c r="BK144"/>
  <c r="BK133"/>
  <c r="BK129"/>
  <c r="BK127"/>
  <c r="BK484" i="5"/>
  <c r="BK482"/>
  <c r="BK456"/>
  <c r="BK455"/>
  <c r="BK454"/>
  <c r="BK451"/>
  <c r="BK447"/>
  <c r="BK434"/>
  <c r="BK428"/>
  <c r="BK416"/>
  <c r="BK414"/>
  <c r="BK397"/>
  <c r="BK396"/>
  <c r="BK384"/>
  <c r="BK358"/>
  <c r="BK355"/>
  <c r="BK354"/>
  <c r="BK334"/>
  <c r="BK325"/>
  <c r="BK324"/>
  <c r="BK314"/>
  <c r="BK311"/>
  <c r="BK303"/>
  <c r="BK300"/>
  <c r="BK289"/>
  <c r="BK283"/>
  <c r="BK281"/>
  <c r="BK273"/>
  <c r="BK266"/>
  <c r="BK262"/>
  <c r="BK261"/>
  <c r="BK238"/>
  <c r="BK230"/>
  <c r="BK213"/>
  <c r="BK195"/>
  <c r="BK179"/>
  <c r="BK175"/>
  <c r="BK172"/>
  <c r="BK138"/>
  <c r="BK187" i="4"/>
  <c r="BK175"/>
  <c r="BK160"/>
  <c r="BK146"/>
  <c r="BK222" i="3"/>
  <c r="BK216"/>
  <c r="BK199"/>
  <c r="BK198"/>
  <c r="BK197"/>
  <c r="BK175"/>
  <c r="BK173"/>
  <c r="BK160"/>
  <c r="BK146"/>
  <c r="BK144"/>
  <c r="BK432" i="2"/>
  <c r="BK429"/>
  <c r="BK415"/>
  <c r="BK408"/>
  <c r="BK397"/>
  <c r="BK390"/>
  <c r="BK389"/>
  <c r="BK382"/>
  <c r="BK380"/>
  <c r="BK378"/>
  <c r="BK371"/>
  <c r="BK357"/>
  <c r="BK346"/>
  <c r="BK340"/>
  <c r="BK330"/>
  <c r="BK324"/>
  <c r="BK320"/>
  <c r="BK309"/>
  <c r="BK291"/>
  <c r="BK275"/>
  <c r="BK271"/>
  <c r="BK264"/>
  <c r="BK254"/>
  <c r="BK236"/>
  <c r="BK224"/>
  <c r="BK215"/>
  <c r="BK206"/>
  <c r="BK172"/>
  <c r="BK153"/>
  <c r="BK173" i="9"/>
  <c r="BK177" i="8"/>
  <c r="BK170"/>
  <c r="BK165"/>
  <c r="BK159"/>
  <c r="BK176" i="7"/>
  <c r="BK144"/>
  <c r="BK130"/>
  <c r="BK293" i="6"/>
  <c r="BK285"/>
  <c r="BK282"/>
  <c r="BK278"/>
  <c r="BK275"/>
  <c r="BK262"/>
  <c r="BK242"/>
  <c r="BK238"/>
  <c r="BK234"/>
  <c r="BK227"/>
  <c r="BK224"/>
  <c r="BK206"/>
  <c r="BK172"/>
  <c r="BK169"/>
  <c r="BK142"/>
  <c r="BK501" i="5"/>
  <c r="BK500"/>
  <c r="BK485"/>
  <c r="BK481"/>
  <c r="BK479"/>
  <c r="BK477"/>
  <c r="BK476"/>
  <c r="BK461"/>
  <c r="BK436"/>
  <c r="BK426"/>
  <c r="BK425"/>
  <c r="BK420"/>
  <c r="BK417"/>
  <c r="BK394"/>
  <c r="BK391"/>
  <c r="BK386"/>
  <c r="BK374"/>
  <c r="BK365"/>
  <c r="BK363"/>
  <c r="BK360"/>
  <c r="BK343"/>
  <c r="BK337"/>
  <c r="BK330"/>
  <c r="BK309"/>
  <c r="BK294"/>
  <c r="BK288"/>
  <c r="BK279"/>
  <c r="BK258"/>
  <c r="BK256"/>
  <c r="BK250"/>
  <c r="BK239"/>
  <c r="BK236"/>
  <c r="BK229"/>
  <c r="BK225"/>
  <c r="BK218"/>
  <c r="BK188"/>
  <c r="BK183"/>
  <c r="BK174"/>
  <c r="BK169"/>
  <c r="BK167"/>
  <c r="BK146"/>
  <c r="BK135"/>
  <c r="BK191" i="4"/>
  <c r="BK190"/>
  <c r="BK183"/>
  <c r="BK167"/>
  <c r="BK162"/>
  <c r="BK157"/>
  <c r="BK230" i="3"/>
  <c r="BK224"/>
  <c r="BK221"/>
  <c r="BK220"/>
  <c r="BK214"/>
  <c r="BK211"/>
  <c r="BK205"/>
  <c r="BK202"/>
  <c r="BK200"/>
  <c r="BK195"/>
  <c r="BK192"/>
  <c r="BK166"/>
  <c r="BK161"/>
  <c r="BK156"/>
  <c r="BK150"/>
  <c r="BK149"/>
  <c r="BK147"/>
  <c r="BK441" i="2"/>
  <c r="BK422"/>
  <c r="BK416"/>
  <c r="BK405"/>
  <c r="BK401"/>
  <c r="BK399"/>
  <c r="BK384"/>
  <c r="BK375"/>
  <c r="BK372"/>
  <c r="BK365"/>
  <c r="BK359"/>
  <c r="BK356"/>
  <c r="BK350"/>
  <c r="BK344"/>
  <c r="BK343"/>
  <c r="BK336"/>
  <c r="BK334"/>
  <c r="BK333"/>
  <c r="BK318"/>
  <c r="BK298"/>
  <c r="BK293"/>
  <c r="BK288"/>
  <c r="BK250"/>
  <c r="BK246"/>
  <c r="BK242"/>
  <c r="BK232"/>
  <c r="BK225"/>
  <c r="BK222"/>
  <c r="BK213"/>
  <c r="BK207"/>
  <c r="BK194"/>
  <c r="BK191"/>
  <c r="BK186"/>
  <c r="BK162"/>
  <c r="BK149"/>
  <c r="AS94" i="1"/>
  <c r="BK163" i="9"/>
  <c r="BK160"/>
  <c r="BK159"/>
  <c r="BK158"/>
  <c r="BK157"/>
  <c r="BK156"/>
  <c r="BK155"/>
  <c r="BK154"/>
  <c r="BK153"/>
  <c r="BK152"/>
  <c r="BK151"/>
  <c r="BK150"/>
  <c r="BK149"/>
  <c r="BK147"/>
  <c r="BK145"/>
  <c r="BK143"/>
  <c r="BK140"/>
  <c r="BK178" i="8"/>
  <c r="BK167"/>
  <c r="BK166"/>
  <c r="BK143"/>
  <c r="BK139"/>
  <c r="BK135"/>
  <c r="BK133"/>
  <c r="BK168" i="7"/>
  <c r="BK157"/>
  <c r="BK145"/>
  <c r="BK139"/>
  <c r="BK284" i="6"/>
  <c r="BK271"/>
  <c r="BK269"/>
  <c r="BK268"/>
  <c r="BK240"/>
  <c r="BK230"/>
  <c r="BK229"/>
  <c r="BK226"/>
  <c r="BK223"/>
  <c r="BK219"/>
  <c r="BK211"/>
  <c r="BK203"/>
  <c r="BK186"/>
  <c r="BK180"/>
  <c r="BK165"/>
  <c r="BK160"/>
  <c r="BK159"/>
  <c r="BK156"/>
  <c r="BK154"/>
  <c r="BK143"/>
  <c r="BK141"/>
  <c r="BK138"/>
  <c r="BK135"/>
  <c r="BK134"/>
  <c r="BK130"/>
  <c r="BK128"/>
  <c r="BK498" i="5"/>
  <c r="BK486"/>
  <c r="BK474"/>
  <c r="BK469"/>
  <c r="BK468"/>
  <c r="BK445"/>
  <c r="BK427"/>
  <c r="BK424"/>
  <c r="BK421"/>
  <c r="BK411"/>
  <c r="BK399"/>
  <c r="BK392"/>
  <c r="BK378"/>
  <c r="BK376"/>
  <c r="BK371"/>
  <c r="BK341"/>
  <c r="BK326"/>
  <c r="BK308"/>
  <c r="BK306"/>
  <c r="BK302"/>
  <c r="BK297"/>
  <c r="BK291"/>
  <c r="BK287"/>
  <c r="BK284"/>
  <c r="BK269"/>
  <c r="BK255"/>
  <c r="BK232"/>
  <c r="BK227"/>
  <c r="BK226"/>
  <c r="BK220"/>
  <c r="BK208"/>
  <c r="BK204"/>
  <c r="BK202"/>
  <c r="BK184"/>
  <c r="BK170"/>
  <c r="BK166"/>
  <c r="BK156"/>
  <c r="BK154"/>
  <c r="BK153"/>
  <c r="BK152"/>
  <c r="BK151"/>
  <c r="BK144"/>
  <c r="BK140"/>
  <c r="BK189" i="4"/>
  <c r="BK178"/>
  <c r="BK176"/>
  <c r="BK159"/>
  <c r="BK147"/>
  <c r="BK143"/>
  <c r="BK141"/>
  <c r="BK140"/>
  <c r="BK225" i="3"/>
  <c r="BK213"/>
  <c r="BK208"/>
  <c r="BK207"/>
  <c r="BK189"/>
  <c r="BK186"/>
  <c r="BK181"/>
  <c r="BK152"/>
  <c r="BK148"/>
  <c r="BK141"/>
  <c r="BK140"/>
  <c r="BK132"/>
  <c r="BK128"/>
  <c r="BK451" i="2"/>
  <c r="BK448"/>
  <c r="BK445"/>
  <c r="BK443"/>
  <c r="BK442"/>
  <c r="BK437"/>
  <c r="BK419"/>
  <c r="BK409"/>
  <c r="BK395"/>
  <c r="BK385"/>
  <c r="BK376"/>
  <c r="BK370"/>
  <c r="BK368"/>
  <c r="BK361"/>
  <c r="BK360"/>
  <c r="BK355"/>
  <c r="BK348"/>
  <c r="BK341"/>
  <c r="BK338"/>
  <c r="BK337"/>
  <c r="BK325"/>
  <c r="BK323"/>
  <c r="BK311"/>
  <c r="BK304"/>
  <c r="BK297"/>
  <c r="BK292"/>
  <c r="BK289"/>
  <c r="BK282"/>
  <c r="BK281"/>
  <c r="BK278"/>
  <c r="BK276"/>
  <c r="BK266"/>
  <c r="BK256"/>
  <c r="BK253"/>
  <c r="BK241"/>
  <c r="BK233"/>
  <c r="BK230"/>
  <c r="BK226"/>
  <c r="BK219"/>
  <c r="BK193"/>
  <c r="BK181"/>
  <c r="BK179"/>
  <c r="BK166"/>
  <c r="BK164"/>
  <c r="BK163"/>
  <c r="BK159"/>
  <c r="BK128" i="9"/>
  <c r="BK163" i="8"/>
  <c r="BK152"/>
  <c r="BK151"/>
  <c r="BK132"/>
  <c r="BK130"/>
  <c r="BK172" i="7"/>
  <c r="BK142"/>
  <c r="BK134"/>
  <c r="BK128"/>
  <c r="BK288" i="6"/>
  <c r="BK283"/>
  <c r="BK279"/>
  <c r="BK274"/>
  <c r="BK272"/>
  <c r="BK251"/>
  <c r="BK247"/>
  <c r="BK241"/>
  <c r="BK231"/>
  <c r="BK228"/>
  <c r="BK225"/>
  <c r="BK209"/>
  <c r="BK192"/>
  <c r="BK153"/>
  <c r="BK150"/>
  <c r="BK148"/>
  <c r="BK492" i="5"/>
  <c r="BK489"/>
  <c r="BK475"/>
  <c r="BK459"/>
  <c r="BK452"/>
  <c r="BK444"/>
  <c r="BK442"/>
  <c r="BK429"/>
  <c r="BK422"/>
  <c r="BK410"/>
  <c r="BK387"/>
  <c r="BK377"/>
  <c r="BK375"/>
  <c r="BK368"/>
  <c r="BK367"/>
  <c r="BK364"/>
  <c r="BK349"/>
  <c r="BK342"/>
  <c r="BK340"/>
  <c r="BK339"/>
  <c r="BK338"/>
  <c r="BK335"/>
  <c r="BK333"/>
  <c r="BK329"/>
  <c r="BK327"/>
  <c r="BK320"/>
  <c r="BK312"/>
  <c r="BK307"/>
  <c r="BK296"/>
  <c r="BK290"/>
  <c r="BK278"/>
  <c r="BK276"/>
  <c r="BK265"/>
  <c r="BK248"/>
  <c r="BK246"/>
  <c r="BK224"/>
  <c r="BK219"/>
  <c r="BK214"/>
  <c r="BK203"/>
  <c r="BK201"/>
  <c r="BK193"/>
  <c r="BK190"/>
  <c r="BK180"/>
  <c r="BK159"/>
  <c r="BK158"/>
  <c r="BK139"/>
  <c r="BK134"/>
  <c r="BK165" i="4"/>
  <c r="BK163"/>
  <c r="BK152"/>
  <c r="BK145"/>
  <c r="BK139"/>
  <c r="BK228" i="3"/>
  <c r="BK227"/>
  <c r="BK217"/>
  <c r="BK191"/>
  <c r="BK188"/>
  <c r="BK184"/>
  <c r="BK180"/>
  <c r="BK179"/>
  <c r="BK176"/>
  <c r="BK168"/>
  <c r="BK167"/>
  <c r="BK159"/>
  <c r="BK153"/>
  <c r="BK438" i="2"/>
  <c r="BK435"/>
  <c r="BK433"/>
  <c r="BK412"/>
  <c r="BK404"/>
  <c r="BK391"/>
  <c r="BK386"/>
  <c r="BK383"/>
  <c r="BK369"/>
  <c r="BK363"/>
  <c r="BK362"/>
  <c r="BK352"/>
  <c r="BK329"/>
  <c r="BK327"/>
  <c r="BK322"/>
  <c r="BK315"/>
  <c r="BK313"/>
  <c r="BK308"/>
  <c r="BK303"/>
  <c r="BK295"/>
  <c r="BK279"/>
  <c r="BK273"/>
  <c r="BK249"/>
  <c r="BK248"/>
  <c r="BK243"/>
  <c r="BK235"/>
  <c r="BK229"/>
  <c r="BK221"/>
  <c r="BK210"/>
  <c r="BK205"/>
  <c r="BK202"/>
  <c r="BK200"/>
  <c r="BK184"/>
  <c r="BK177"/>
  <c r="BK174"/>
  <c r="BK158"/>
  <c r="BK167" i="9"/>
  <c r="BK172" i="8"/>
  <c r="BK129"/>
  <c r="BK128"/>
  <c r="BK158" i="7"/>
  <c r="BK156"/>
  <c r="BK151"/>
  <c r="BK150"/>
  <c r="BK146"/>
  <c r="BK287" i="6"/>
  <c r="BK286"/>
  <c r="BK276"/>
  <c r="BK264"/>
  <c r="BK255"/>
  <c r="BK249"/>
  <c r="BK244"/>
  <c r="BK243"/>
  <c r="BK217"/>
  <c r="BK212"/>
  <c r="BK210"/>
  <c r="BK185"/>
  <c r="BK184"/>
  <c r="BK181"/>
  <c r="BK167"/>
  <c r="BK152"/>
  <c r="BK147"/>
  <c r="BK496" i="5"/>
  <c r="BK473"/>
  <c r="BK467"/>
  <c r="BK463"/>
  <c r="BK446"/>
  <c r="BK435"/>
  <c r="BK419"/>
  <c r="BK409"/>
  <c r="BK407"/>
  <c r="BK406"/>
  <c r="BK405"/>
  <c r="BK400"/>
  <c r="BK389"/>
  <c r="BK385"/>
  <c r="BK383"/>
  <c r="BK380"/>
  <c r="BK379"/>
  <c r="BK370"/>
  <c r="BK362"/>
  <c r="BK357"/>
  <c r="BK350"/>
  <c r="BK344"/>
  <c r="BK319"/>
  <c r="BK313"/>
  <c r="BK310"/>
  <c r="BK295"/>
  <c r="BK293"/>
  <c r="BK286"/>
  <c r="BK282"/>
  <c r="BK270"/>
  <c r="BK268"/>
  <c r="BK267"/>
  <c r="BK257"/>
  <c r="BK254"/>
  <c r="BK253"/>
  <c r="BK252"/>
  <c r="BK245"/>
  <c r="BK241"/>
  <c r="BK237"/>
  <c r="BK234"/>
  <c r="BK233"/>
  <c r="BK231"/>
  <c r="BK223"/>
  <c r="BK216"/>
  <c r="BK210"/>
  <c r="BK209"/>
  <c r="BK199"/>
  <c r="BK194"/>
  <c r="BK191"/>
  <c r="BK173"/>
  <c r="BK171"/>
  <c r="BK145"/>
  <c r="BK143"/>
  <c r="BK180" i="4"/>
  <c r="BK179"/>
  <c r="BK174"/>
  <c r="BK172"/>
  <c r="BK168"/>
  <c r="BK166"/>
  <c r="BK149"/>
  <c r="BK135"/>
  <c r="BK134"/>
  <c r="BK132"/>
  <c r="BK131"/>
  <c r="BK215" i="3"/>
  <c r="BK209"/>
  <c r="BK196"/>
  <c r="BK193"/>
  <c r="BK185"/>
  <c r="BK183"/>
  <c r="BK165"/>
  <c r="BK162"/>
  <c r="BK143"/>
  <c r="BK138"/>
  <c r="BK137"/>
  <c r="BK133"/>
  <c r="BK129"/>
  <c r="BK427" i="2"/>
  <c r="BK426"/>
  <c r="BK414"/>
  <c r="BK413"/>
  <c r="BK402"/>
  <c r="BK392"/>
  <c r="BK387"/>
  <c r="BK379"/>
  <c r="BK374"/>
  <c r="BK349"/>
  <c r="BK345"/>
  <c r="BK307"/>
  <c r="BK302"/>
  <c r="BK274"/>
  <c r="BK259"/>
  <c r="BK245"/>
  <c r="BK239"/>
  <c r="BK237"/>
  <c r="BK234"/>
  <c r="BK231"/>
  <c r="BK217"/>
  <c r="BK212"/>
  <c r="BK209"/>
  <c r="BK204"/>
  <c r="BK198"/>
  <c r="BK192"/>
  <c r="BK190"/>
  <c r="BK189"/>
  <c r="BK188"/>
  <c r="BK185"/>
  <c r="BK175"/>
  <c r="BK170"/>
  <c r="BK169"/>
  <c r="BK168"/>
  <c r="BK130" i="9"/>
  <c r="BK176" i="8"/>
  <c r="BK160"/>
  <c r="BK156"/>
  <c r="BK150"/>
  <c r="BK148"/>
  <c r="BK142"/>
  <c r="BK131"/>
  <c r="BK169" i="7"/>
  <c r="BK154"/>
  <c r="BK152"/>
  <c r="BK141"/>
  <c r="BK132"/>
  <c r="BK129"/>
  <c r="BK281" i="6"/>
  <c r="BK280"/>
  <c r="BK277"/>
  <c r="BK266"/>
  <c r="BK256"/>
  <c r="BK253"/>
  <c r="BK250"/>
  <c r="BK246"/>
  <c r="BK236"/>
  <c r="BK218"/>
  <c r="BK216"/>
  <c r="BK208"/>
  <c r="BK207"/>
  <c r="BK202"/>
  <c r="BK200"/>
  <c r="BK197"/>
  <c r="BK190"/>
  <c r="BK182"/>
  <c r="BK178"/>
  <c r="BK176"/>
  <c r="BK171"/>
  <c r="BK164"/>
  <c r="BK155"/>
  <c r="BK140"/>
  <c r="BK137"/>
  <c r="BK505" i="5"/>
  <c r="BK502"/>
  <c r="BK499"/>
  <c r="BK497"/>
  <c r="BK483"/>
  <c r="BK480"/>
  <c r="BK472"/>
  <c r="BK457"/>
  <c r="BK453"/>
  <c r="BK448"/>
  <c r="BK443"/>
  <c r="BK433"/>
  <c r="BK431"/>
  <c r="BK408"/>
  <c r="BK402"/>
  <c r="BK393"/>
  <c r="BK388"/>
  <c r="BK382"/>
  <c r="BK381"/>
  <c r="BK361"/>
  <c r="BK348"/>
  <c r="BK321"/>
  <c r="BK305"/>
  <c r="BK301"/>
  <c r="BK299"/>
  <c r="BK292"/>
  <c r="BK275"/>
  <c r="BK264"/>
  <c r="BK260"/>
  <c r="BK249"/>
  <c r="BK242"/>
  <c r="BK240"/>
  <c r="BK235"/>
  <c r="BK221"/>
  <c r="BK207"/>
  <c r="BK206"/>
  <c r="BK198"/>
  <c r="BK192"/>
  <c r="BK187"/>
  <c r="BK186"/>
  <c r="BK182"/>
  <c r="BK177"/>
  <c r="BK165"/>
  <c r="BK163"/>
  <c r="BK157"/>
  <c r="BK155"/>
  <c r="BK150"/>
  <c r="BK142"/>
  <c r="BK133"/>
  <c r="BK182" i="4"/>
  <c r="BK173"/>
  <c r="BK169"/>
  <c r="BK155"/>
  <c r="BK153"/>
  <c r="BK148"/>
  <c r="BK142"/>
  <c r="BK130"/>
  <c r="BK232" i="3"/>
  <c r="BK231"/>
  <c r="BK218"/>
  <c r="BK212"/>
  <c r="BK210"/>
  <c r="BK206"/>
  <c r="BK201"/>
  <c r="BK194"/>
  <c r="BK190"/>
  <c r="BK177"/>
  <c r="BK174"/>
  <c r="BK169"/>
  <c r="BK155"/>
  <c r="BK154"/>
  <c r="BK145"/>
  <c r="BK130"/>
  <c r="BK421" i="2"/>
  <c r="BK418"/>
  <c r="BK411"/>
  <c r="BK400"/>
  <c r="BK342"/>
  <c r="BK335"/>
  <c r="BK331"/>
  <c r="BK326"/>
  <c r="BK296"/>
  <c r="BK284"/>
  <c r="BK280"/>
  <c r="BK269"/>
  <c r="BK267"/>
  <c r="BK263"/>
  <c r="BK251"/>
  <c r="BK247"/>
  <c r="BK227"/>
  <c r="BK208"/>
  <c r="BK203"/>
  <c r="BK201"/>
  <c r="BK199"/>
  <c r="BK196"/>
  <c r="BK195"/>
  <c r="BK187"/>
  <c r="BK167"/>
  <c r="BK160"/>
  <c r="BK150"/>
  <c r="BK172" i="9"/>
  <c r="BK171"/>
  <c r="BK169"/>
  <c r="BK165"/>
  <c r="BK129"/>
  <c r="BK174" i="8"/>
  <c r="BK169"/>
  <c r="BK164"/>
  <c r="BK158"/>
  <c r="BK157"/>
  <c r="BK178" i="7"/>
  <c r="BK177"/>
  <c r="BK165"/>
  <c r="BK162"/>
  <c r="BK155"/>
  <c r="BK140"/>
  <c r="BK135"/>
  <c r="BK133"/>
  <c r="BK295" i="6"/>
  <c r="BK294"/>
  <c r="BK270"/>
  <c r="BK248"/>
  <c r="BK245"/>
  <c r="BK235"/>
  <c r="BK222"/>
  <c r="BK220"/>
  <c r="BK213"/>
  <c r="BK204"/>
  <c r="BK194"/>
  <c r="BK183"/>
  <c r="BK179"/>
  <c r="BK177"/>
  <c r="BK175"/>
  <c r="BK173"/>
  <c r="BK166"/>
  <c r="BK161"/>
  <c r="BK158"/>
  <c r="BK139"/>
  <c r="BK136"/>
  <c r="BK511" i="5"/>
  <c r="BK510"/>
  <c r="BK509"/>
  <c r="BK508"/>
  <c r="BK507"/>
  <c r="BK506"/>
  <c r="BK495"/>
  <c r="BK493"/>
  <c r="BK491"/>
  <c r="BK490"/>
  <c r="BK488"/>
  <c r="BK487"/>
  <c r="BK478"/>
  <c r="BK471"/>
  <c r="BK465"/>
  <c r="BK450"/>
  <c r="BK449"/>
  <c r="BK439"/>
  <c r="BK437"/>
  <c r="BK413"/>
  <c r="BK404"/>
  <c r="BK403"/>
  <c r="BK395"/>
  <c r="BK390"/>
  <c r="BK359"/>
  <c r="BK353"/>
  <c r="BK352"/>
  <c r="BK345"/>
  <c r="BK331"/>
  <c r="BK317"/>
  <c r="BK315"/>
  <c r="BK280"/>
  <c r="BK277"/>
  <c r="BK274"/>
  <c r="BK272"/>
  <c r="BK271"/>
  <c r="BK263"/>
  <c r="BK247"/>
  <c r="BK244"/>
  <c r="BK215"/>
  <c r="BK205"/>
  <c r="BK200"/>
  <c r="BK197"/>
  <c r="BK196"/>
  <c r="BK164"/>
  <c r="BK162"/>
  <c r="BK161"/>
  <c r="BK147"/>
  <c r="BK136"/>
  <c r="BK185" i="4"/>
  <c r="BK164"/>
  <c r="BK161"/>
  <c r="BK156"/>
  <c r="BK150"/>
  <c r="BK133"/>
  <c r="BK204" i="3"/>
  <c r="BK172"/>
  <c r="BK164"/>
  <c r="BK163"/>
  <c r="BK158"/>
  <c r="BK139"/>
  <c r="BK135"/>
  <c r="BK134"/>
  <c r="BK440" i="2"/>
  <c r="BK436"/>
  <c r="BK431"/>
  <c r="BK428"/>
  <c r="BK425"/>
  <c r="BK417"/>
  <c r="BK410"/>
  <c r="BK381"/>
  <c r="BK373"/>
  <c r="BK367"/>
  <c r="BK364"/>
  <c r="BK353"/>
  <c r="BK351"/>
  <c r="BK347"/>
  <c r="BK339"/>
  <c r="BK319"/>
  <c r="BK317"/>
  <c r="BK316"/>
  <c r="BK306"/>
  <c r="BK305"/>
  <c r="BK258"/>
  <c r="BK255"/>
  <c r="BK238"/>
  <c r="BK223"/>
  <c r="BK220"/>
  <c r="BK218"/>
  <c r="BK211"/>
  <c r="BK165"/>
  <c r="BK161"/>
  <c r="BK156"/>
  <c r="BK154"/>
  <c r="BK151"/>
  <c r="P148" l="1"/>
  <c r="T152"/>
  <c r="BK214"/>
  <c r="P262"/>
  <c r="T287"/>
  <c r="P310"/>
  <c r="BK366"/>
  <c r="P407"/>
  <c r="BK430"/>
  <c r="T136" i="3"/>
  <c r="R157"/>
  <c r="T219"/>
  <c r="R229"/>
  <c r="T129" i="4"/>
  <c r="T128" s="1"/>
  <c r="BK144"/>
  <c r="BK170"/>
  <c r="R181"/>
  <c r="R188"/>
  <c r="BK149" i="5"/>
  <c r="BK323"/>
  <c r="BK372"/>
  <c r="T470"/>
  <c r="BK132" i="6"/>
  <c r="BK233"/>
  <c r="BK290"/>
  <c r="BK127" i="7"/>
  <c r="BK126" s="1"/>
  <c r="P138"/>
  <c r="R127" i="9"/>
  <c r="R126" s="1"/>
  <c r="P137"/>
  <c r="T137"/>
  <c r="P170"/>
  <c r="BK148" i="2"/>
  <c r="P155"/>
  <c r="R214"/>
  <c r="BK262"/>
  <c r="T265"/>
  <c r="BK310"/>
  <c r="T366"/>
  <c r="R394"/>
  <c r="P403"/>
  <c r="BK424"/>
  <c r="T430"/>
  <c r="BK136" i="3"/>
  <c r="T182"/>
  <c r="T223"/>
  <c r="BK138" i="4"/>
  <c r="T151"/>
  <c r="T181"/>
  <c r="P132" i="5"/>
  <c r="R141"/>
  <c r="T304"/>
  <c r="R347"/>
  <c r="P372"/>
  <c r="P470"/>
  <c r="R132" i="6"/>
  <c r="T233"/>
  <c r="P290"/>
  <c r="P289"/>
  <c r="R149" i="7"/>
  <c r="BK175"/>
  <c r="P127" i="9"/>
  <c r="P126" s="1"/>
  <c r="BK137"/>
  <c r="R137"/>
  <c r="R170"/>
  <c r="T155" i="2"/>
  <c r="BK176"/>
  <c r="R265"/>
  <c r="BK328"/>
  <c r="BK394"/>
  <c r="T407"/>
  <c r="P430"/>
  <c r="R136" i="3"/>
  <c r="T157"/>
  <c r="BK223"/>
  <c r="P151" i="4"/>
  <c r="P181"/>
  <c r="T132" i="5"/>
  <c r="T131"/>
  <c r="T141"/>
  <c r="R304"/>
  <c r="T347"/>
  <c r="R401"/>
  <c r="T441"/>
  <c r="P504"/>
  <c r="P503" s="1"/>
  <c r="P132" i="6"/>
  <c r="P233"/>
  <c r="P149" i="7"/>
  <c r="T175"/>
  <c r="BK148" i="9"/>
  <c r="BK152" i="2"/>
  <c r="R171"/>
  <c r="R176"/>
  <c r="P265"/>
  <c r="T301"/>
  <c r="T328"/>
  <c r="BK407"/>
  <c r="R430"/>
  <c r="P136" i="3"/>
  <c r="P157"/>
  <c r="BK219"/>
  <c r="P223"/>
  <c r="T138" i="4"/>
  <c r="P144"/>
  <c r="P170"/>
  <c r="T188"/>
  <c r="P149" i="5"/>
  <c r="P347"/>
  <c r="T401"/>
  <c r="P441"/>
  <c r="R504"/>
  <c r="R503"/>
  <c r="R126" i="6"/>
  <c r="R125"/>
  <c r="BK252"/>
  <c r="R290"/>
  <c r="R289" s="1"/>
  <c r="BK138" i="7"/>
  <c r="R138"/>
  <c r="R137" s="1"/>
  <c r="P127" i="8"/>
  <c r="P126"/>
  <c r="T127"/>
  <c r="T126"/>
  <c r="P138"/>
  <c r="R138"/>
  <c r="P149"/>
  <c r="T149"/>
  <c r="P175"/>
  <c r="R175"/>
  <c r="R148" i="9"/>
  <c r="T148" i="2"/>
  <c r="R152"/>
  <c r="P171"/>
  <c r="P176"/>
  <c r="T262"/>
  <c r="T261" s="1"/>
  <c r="P287"/>
  <c r="P301"/>
  <c r="R328"/>
  <c r="T394"/>
  <c r="T403"/>
  <c r="T424"/>
  <c r="R439"/>
  <c r="R126" i="3"/>
  <c r="BK157"/>
  <c r="P219"/>
  <c r="BK229"/>
  <c r="P129" i="4"/>
  <c r="P128"/>
  <c r="P138"/>
  <c r="P137"/>
  <c r="R144"/>
  <c r="T170"/>
  <c r="BK132" i="5"/>
  <c r="BK141"/>
  <c r="BK304"/>
  <c r="T323"/>
  <c r="T372"/>
  <c r="R470"/>
  <c r="T132" i="6"/>
  <c r="R233"/>
  <c r="T290"/>
  <c r="T289"/>
  <c r="P127" i="7"/>
  <c r="P126" s="1"/>
  <c r="T149"/>
  <c r="BK127" i="8"/>
  <c r="R127"/>
  <c r="R126"/>
  <c r="BK138"/>
  <c r="T138"/>
  <c r="T137" s="1"/>
  <c r="BK149"/>
  <c r="R149"/>
  <c r="BK175"/>
  <c r="T175"/>
  <c r="BK170" i="9"/>
  <c r="BK155" i="2"/>
  <c r="T171"/>
  <c r="T176"/>
  <c r="R262"/>
  <c r="R287"/>
  <c r="R310"/>
  <c r="R366"/>
  <c r="P394"/>
  <c r="P393"/>
  <c r="R403"/>
  <c r="R424"/>
  <c r="R423"/>
  <c r="BK439"/>
  <c r="BK126" i="3"/>
  <c r="P182"/>
  <c r="T229"/>
  <c r="R138" i="4"/>
  <c r="T144"/>
  <c r="R170"/>
  <c r="P188"/>
  <c r="R132" i="5"/>
  <c r="R131" s="1"/>
  <c r="P141"/>
  <c r="P304"/>
  <c r="BK347"/>
  <c r="R372"/>
  <c r="BK441"/>
  <c r="BK504"/>
  <c r="P126" i="6"/>
  <c r="P125"/>
  <c r="R252"/>
  <c r="BK149" i="7"/>
  <c r="R175"/>
  <c r="BK127" i="9"/>
  <c r="BK126" s="1"/>
  <c r="T127"/>
  <c r="T126"/>
  <c r="P148"/>
  <c r="R155" i="2"/>
  <c r="T214"/>
  <c r="BK287"/>
  <c r="R301"/>
  <c r="R300"/>
  <c r="P328"/>
  <c r="R407"/>
  <c r="P439"/>
  <c r="T126" i="3"/>
  <c r="T125"/>
  <c r="T124" s="1"/>
  <c r="R182"/>
  <c r="R223"/>
  <c r="R129" i="4"/>
  <c r="R128" s="1"/>
  <c r="BK151"/>
  <c r="BK181"/>
  <c r="R149" i="5"/>
  <c r="P323"/>
  <c r="P401"/>
  <c r="R441"/>
  <c r="T504"/>
  <c r="T503" s="1"/>
  <c r="BK126" i="6"/>
  <c r="P252"/>
  <c r="T127" i="7"/>
  <c r="T126" s="1"/>
  <c r="T125" s="1"/>
  <c r="T138"/>
  <c r="T137"/>
  <c r="P175"/>
  <c r="T148" i="9"/>
  <c r="R148" i="2"/>
  <c r="R147"/>
  <c r="P152"/>
  <c r="BK171"/>
  <c r="P214"/>
  <c r="BK265"/>
  <c r="BK301"/>
  <c r="T310"/>
  <c r="P366"/>
  <c r="BK403"/>
  <c r="P424"/>
  <c r="P423"/>
  <c r="T439"/>
  <c r="P126" i="3"/>
  <c r="P125"/>
  <c r="P124" s="1"/>
  <c r="AU96" i="1" s="1"/>
  <c r="BK182" i="3"/>
  <c r="R219"/>
  <c r="P229"/>
  <c r="BK129" i="4"/>
  <c r="BK128" s="1"/>
  <c r="R151"/>
  <c r="BK188"/>
  <c r="T149" i="5"/>
  <c r="T148" s="1"/>
  <c r="R323"/>
  <c r="BK401"/>
  <c r="BK470"/>
  <c r="T126" i="6"/>
  <c r="T125" s="1"/>
  <c r="T252"/>
  <c r="R127" i="7"/>
  <c r="R126"/>
  <c r="R125" s="1"/>
  <c r="T170" i="9"/>
  <c r="E136" i="2"/>
  <c r="J143"/>
  <c r="BF181"/>
  <c r="BF191"/>
  <c r="BF196"/>
  <c r="BF198"/>
  <c r="BF206"/>
  <c r="BF221"/>
  <c r="BF230"/>
  <c r="BF234"/>
  <c r="BF235"/>
  <c r="BF251"/>
  <c r="BF257"/>
  <c r="BF267"/>
  <c r="BF270"/>
  <c r="BF275"/>
  <c r="BF282"/>
  <c r="BF299"/>
  <c r="BF311"/>
  <c r="BF313"/>
  <c r="BF320"/>
  <c r="BF323"/>
  <c r="BF329"/>
  <c r="BF335"/>
  <c r="BF341"/>
  <c r="BF343"/>
  <c r="BF345"/>
  <c r="BF357"/>
  <c r="BF358"/>
  <c r="BF359"/>
  <c r="BF368"/>
  <c r="BF370"/>
  <c r="BF371"/>
  <c r="BF375"/>
  <c r="BF396"/>
  <c r="BF402"/>
  <c r="BF414"/>
  <c r="BK444"/>
  <c r="BK447"/>
  <c r="BF134" i="3"/>
  <c r="BF135"/>
  <c r="BF140"/>
  <c r="BF148"/>
  <c r="BF150"/>
  <c r="BF153"/>
  <c r="BF170"/>
  <c r="BF173"/>
  <c r="BF178"/>
  <c r="BF185"/>
  <c r="BF206"/>
  <c r="BF207"/>
  <c r="BF210"/>
  <c r="BF222"/>
  <c r="BF228"/>
  <c r="F92" i="4"/>
  <c r="F123"/>
  <c r="BF131"/>
  <c r="BF145"/>
  <c r="BF171"/>
  <c r="BF177"/>
  <c r="F91" i="5"/>
  <c r="J127"/>
  <c r="BF144"/>
  <c r="BF145"/>
  <c r="BF158"/>
  <c r="BF168"/>
  <c r="BF174"/>
  <c r="BF176"/>
  <c r="BF177"/>
  <c r="BF183"/>
  <c r="BF186"/>
  <c r="BF193"/>
  <c r="BF203"/>
  <c r="BF217"/>
  <c r="BF218"/>
  <c r="BF219"/>
  <c r="BF223"/>
  <c r="BF227"/>
  <c r="BF235"/>
  <c r="BF250"/>
  <c r="BF251"/>
  <c r="BF260"/>
  <c r="BF265"/>
  <c r="BF268"/>
  <c r="BF287"/>
  <c r="BF292"/>
  <c r="BF305"/>
  <c r="BF319"/>
  <c r="BF338"/>
  <c r="BF341"/>
  <c r="BF343"/>
  <c r="BF349"/>
  <c r="BF350"/>
  <c r="BF361"/>
  <c r="BF388"/>
  <c r="BF399"/>
  <c r="BF407"/>
  <c r="BF420"/>
  <c r="BF421"/>
  <c r="BF422"/>
  <c r="BF426"/>
  <c r="BF429"/>
  <c r="BF443"/>
  <c r="BF448"/>
  <c r="BF458"/>
  <c r="BF460"/>
  <c r="BF472"/>
  <c r="BF473"/>
  <c r="BF481"/>
  <c r="BF482"/>
  <c r="BF498"/>
  <c r="BF505"/>
  <c r="BF506"/>
  <c r="BF507"/>
  <c r="BF508"/>
  <c r="BF509"/>
  <c r="BF510"/>
  <c r="BF511"/>
  <c r="BF151" i="6"/>
  <c r="BF167"/>
  <c r="BF199"/>
  <c r="BF211"/>
  <c r="BF216"/>
  <c r="BF218"/>
  <c r="BF240"/>
  <c r="BF249"/>
  <c r="BF260"/>
  <c r="BF261"/>
  <c r="BF263"/>
  <c r="BF273"/>
  <c r="BF287"/>
  <c r="BF291"/>
  <c r="BF294"/>
  <c r="BF295"/>
  <c r="F122" i="7"/>
  <c r="BF146"/>
  <c r="BF150"/>
  <c r="BF156"/>
  <c r="BF168"/>
  <c r="BF178"/>
  <c r="BK147"/>
  <c r="BK171"/>
  <c r="BF129" i="8"/>
  <c r="BF132"/>
  <c r="BF134"/>
  <c r="BF144"/>
  <c r="BF148"/>
  <c r="BF151"/>
  <c r="BF160"/>
  <c r="J122" i="9"/>
  <c r="BF131"/>
  <c r="BF167"/>
  <c r="BF169"/>
  <c r="BF172"/>
  <c r="BK146"/>
  <c r="F92" i="2"/>
  <c r="BF158"/>
  <c r="BF168"/>
  <c r="BF170"/>
  <c r="BF173"/>
  <c r="BF174"/>
  <c r="BF177"/>
  <c r="BF178"/>
  <c r="BF180"/>
  <c r="BF182"/>
  <c r="BF185"/>
  <c r="BF205"/>
  <c r="BF213"/>
  <c r="BF215"/>
  <c r="BF220"/>
  <c r="BF223"/>
  <c r="BF236"/>
  <c r="BF239"/>
  <c r="BF241"/>
  <c r="BF245"/>
  <c r="BF248"/>
  <c r="BF253"/>
  <c r="BF255"/>
  <c r="BF298"/>
  <c r="BF303"/>
  <c r="BF306"/>
  <c r="BF308"/>
  <c r="BF339"/>
  <c r="BF340"/>
  <c r="BF364"/>
  <c r="BF391"/>
  <c r="BF395"/>
  <c r="BF397"/>
  <c r="BF398"/>
  <c r="BF404"/>
  <c r="BF405"/>
  <c r="BF413"/>
  <c r="BF422"/>
  <c r="BF425"/>
  <c r="BF437"/>
  <c r="BF440"/>
  <c r="BK450"/>
  <c r="BK449" s="1"/>
  <c r="BF143" i="3"/>
  <c r="BF146"/>
  <c r="BF160"/>
  <c r="BF162"/>
  <c r="BF183"/>
  <c r="BF187"/>
  <c r="BF188"/>
  <c r="BF209"/>
  <c r="BF231"/>
  <c r="BF232"/>
  <c r="J92" i="4"/>
  <c r="BF141"/>
  <c r="BF150"/>
  <c r="BF152"/>
  <c r="BF158"/>
  <c r="BF161"/>
  <c r="BF167"/>
  <c r="BF187"/>
  <c r="BF147" i="5"/>
  <c r="BF151"/>
  <c r="BF171"/>
  <c r="BF201"/>
  <c r="BF211"/>
  <c r="BF214"/>
  <c r="BF237"/>
  <c r="BF256"/>
  <c r="BF269"/>
  <c r="BF278"/>
  <c r="BF280"/>
  <c r="BF283"/>
  <c r="BF285"/>
  <c r="BF289"/>
  <c r="BF297"/>
  <c r="BF313"/>
  <c r="BF318"/>
  <c r="BF322"/>
  <c r="BF325"/>
  <c r="BF333"/>
  <c r="BF335"/>
  <c r="BF337"/>
  <c r="BF351"/>
  <c r="BF366"/>
  <c r="BF386"/>
  <c r="BF415"/>
  <c r="BF419"/>
  <c r="BF428"/>
  <c r="BF437"/>
  <c r="BF438"/>
  <c r="BF445"/>
  <c r="BF455"/>
  <c r="BF466"/>
  <c r="BF490"/>
  <c r="BF492"/>
  <c r="BF494"/>
  <c r="E114" i="6"/>
  <c r="BF138"/>
  <c r="BF148"/>
  <c r="BF153"/>
  <c r="BF166"/>
  <c r="BF172"/>
  <c r="BF180"/>
  <c r="BF186"/>
  <c r="BF195"/>
  <c r="BF209"/>
  <c r="BF213"/>
  <c r="BF228"/>
  <c r="BF230"/>
  <c r="BF234"/>
  <c r="BF237"/>
  <c r="BF270"/>
  <c r="BF286"/>
  <c r="F121" i="7"/>
  <c r="BF130"/>
  <c r="BF133"/>
  <c r="BF139"/>
  <c r="BF143"/>
  <c r="BF167"/>
  <c r="E85" i="8"/>
  <c r="BF128"/>
  <c r="BF136"/>
  <c r="BF139"/>
  <c r="BF140"/>
  <c r="BF155"/>
  <c r="BF167"/>
  <c r="BF168"/>
  <c r="E85" i="9"/>
  <c r="F121"/>
  <c r="BF129"/>
  <c r="BF133"/>
  <c r="F91" i="2"/>
  <c r="BF153"/>
  <c r="BF162"/>
  <c r="BF165"/>
  <c r="BF172"/>
  <c r="BF183"/>
  <c r="BF193"/>
  <c r="BF195"/>
  <c r="BF225"/>
  <c r="BF232"/>
  <c r="BF240"/>
  <c r="BF243"/>
  <c r="BF246"/>
  <c r="BF247"/>
  <c r="BF249"/>
  <c r="BF269"/>
  <c r="BF278"/>
  <c r="BF280"/>
  <c r="BF291"/>
  <c r="BF293"/>
  <c r="BF321"/>
  <c r="BF324"/>
  <c r="BF326"/>
  <c r="BF333"/>
  <c r="BF336"/>
  <c r="BF344"/>
  <c r="BF352"/>
  <c r="BF354"/>
  <c r="BF367"/>
  <c r="BF377"/>
  <c r="BF380"/>
  <c r="BF385"/>
  <c r="BF438"/>
  <c r="E114" i="3"/>
  <c r="BF145"/>
  <c r="BF147"/>
  <c r="BF171"/>
  <c r="BF180"/>
  <c r="BF191"/>
  <c r="BF202"/>
  <c r="BF211"/>
  <c r="BF220"/>
  <c r="BF221"/>
  <c r="BF224"/>
  <c r="BF225"/>
  <c r="E117" i="4"/>
  <c r="BF143"/>
  <c r="BF154"/>
  <c r="BF160"/>
  <c r="BF185"/>
  <c r="BF190"/>
  <c r="E120" i="5"/>
  <c r="BF135"/>
  <c r="BF138"/>
  <c r="BF154"/>
  <c r="BF159"/>
  <c r="BF179"/>
  <c r="BF180"/>
  <c r="BF189"/>
  <c r="BF204"/>
  <c r="BF212"/>
  <c r="BF228"/>
  <c r="BF229"/>
  <c r="BF247"/>
  <c r="BF249"/>
  <c r="BF258"/>
  <c r="BF272"/>
  <c r="BF284"/>
  <c r="BF288"/>
  <c r="BF324"/>
  <c r="BF331"/>
  <c r="BF354"/>
  <c r="BF363"/>
  <c r="BF375"/>
  <c r="BF377"/>
  <c r="BF381"/>
  <c r="BF387"/>
  <c r="BF391"/>
  <c r="BF403"/>
  <c r="BF417"/>
  <c r="BF418"/>
  <c r="BF423"/>
  <c r="BF425"/>
  <c r="BF431"/>
  <c r="BF442"/>
  <c r="BF451"/>
  <c r="BF468"/>
  <c r="BF469"/>
  <c r="BF480"/>
  <c r="BF484"/>
  <c r="BF487"/>
  <c r="BF489"/>
  <c r="BF497"/>
  <c r="BF499"/>
  <c r="BF501"/>
  <c r="BF502"/>
  <c r="J92" i="6"/>
  <c r="F120"/>
  <c r="BF141"/>
  <c r="BF143"/>
  <c r="BF145"/>
  <c r="BF160"/>
  <c r="BF162"/>
  <c r="BF163"/>
  <c r="BF164"/>
  <c r="BF168"/>
  <c r="BF173"/>
  <c r="BF175"/>
  <c r="BF179"/>
  <c r="BF191"/>
  <c r="BF203"/>
  <c r="BF207"/>
  <c r="BF220"/>
  <c r="BF225"/>
  <c r="BF226"/>
  <c r="BF229"/>
  <c r="BF231"/>
  <c r="BF235"/>
  <c r="BF239"/>
  <c r="BF241"/>
  <c r="BF257"/>
  <c r="BF258"/>
  <c r="BF265"/>
  <c r="BF266"/>
  <c r="BF272"/>
  <c r="BF281"/>
  <c r="BF282"/>
  <c r="BF283"/>
  <c r="BF131" i="7"/>
  <c r="BF136"/>
  <c r="BF142"/>
  <c r="BF144"/>
  <c r="BF169"/>
  <c r="BF174"/>
  <c r="BF177"/>
  <c r="F121" i="8"/>
  <c r="BF150"/>
  <c r="BF161"/>
  <c r="BF164"/>
  <c r="BF165"/>
  <c r="BF169"/>
  <c r="BF177"/>
  <c r="F122" i="9"/>
  <c r="BF165"/>
  <c r="BF173"/>
  <c r="BK168"/>
  <c r="BF149" i="2"/>
  <c r="BF154"/>
  <c r="BF156"/>
  <c r="BF160"/>
  <c r="BF179"/>
  <c r="BF188"/>
  <c r="BF224"/>
  <c r="BF231"/>
  <c r="BF268"/>
  <c r="BF274"/>
  <c r="BF276"/>
  <c r="BF286"/>
  <c r="BF288"/>
  <c r="BF289"/>
  <c r="BF319"/>
  <c r="BF331"/>
  <c r="BF348"/>
  <c r="BF350"/>
  <c r="BF355"/>
  <c r="BF372"/>
  <c r="BF376"/>
  <c r="BF378"/>
  <c r="BF389"/>
  <c r="BF400"/>
  <c r="BF410"/>
  <c r="BF420"/>
  <c r="F121" i="3"/>
  <c r="BF127"/>
  <c r="BF137"/>
  <c r="BF141"/>
  <c r="BF156"/>
  <c r="BF165"/>
  <c r="BF186"/>
  <c r="BF196"/>
  <c r="BF198"/>
  <c r="BF201"/>
  <c r="BF204"/>
  <c r="BF132" i="4"/>
  <c r="BF136"/>
  <c r="BF140"/>
  <c r="BF147"/>
  <c r="BF148"/>
  <c r="BF157"/>
  <c r="BF159"/>
  <c r="BF173"/>
  <c r="BF174"/>
  <c r="BF176"/>
  <c r="BF183"/>
  <c r="F92" i="5"/>
  <c r="BF162"/>
  <c r="BF165"/>
  <c r="BF166"/>
  <c r="BF173"/>
  <c r="BF175"/>
  <c r="BF181"/>
  <c r="BF195"/>
  <c r="BF198"/>
  <c r="BF232"/>
  <c r="BF233"/>
  <c r="BF242"/>
  <c r="BF257"/>
  <c r="BF259"/>
  <c r="BF261"/>
  <c r="BF262"/>
  <c r="BF274"/>
  <c r="BF281"/>
  <c r="BF286"/>
  <c r="BF300"/>
  <c r="BF314"/>
  <c r="BF345"/>
  <c r="BF356"/>
  <c r="BF358"/>
  <c r="BF373"/>
  <c r="BF380"/>
  <c r="BF382"/>
  <c r="BF384"/>
  <c r="BF393"/>
  <c r="BF398"/>
  <c r="BF432"/>
  <c r="BF434"/>
  <c r="BF440"/>
  <c r="BF461"/>
  <c r="BF474"/>
  <c r="BF485"/>
  <c r="BF496"/>
  <c r="BF133" i="6"/>
  <c r="BF137"/>
  <c r="BF146"/>
  <c r="BF176"/>
  <c r="BF177"/>
  <c r="BF188"/>
  <c r="BF190"/>
  <c r="BF197"/>
  <c r="BF201"/>
  <c r="BF206"/>
  <c r="BF215"/>
  <c r="BF222"/>
  <c r="BF232"/>
  <c r="BF236"/>
  <c r="BF238"/>
  <c r="BF242"/>
  <c r="BF254"/>
  <c r="BF262"/>
  <c r="BF276"/>
  <c r="BF154" i="7"/>
  <c r="BF155"/>
  <c r="BF159"/>
  <c r="BK173"/>
  <c r="BF154" i="8"/>
  <c r="BF159"/>
  <c r="BF172"/>
  <c r="BK147"/>
  <c r="BK173"/>
  <c r="BF130" i="9"/>
  <c r="BF134"/>
  <c r="BF164"/>
  <c r="BF186" i="2"/>
  <c r="BF194"/>
  <c r="BF197"/>
  <c r="BF200"/>
  <c r="BF207"/>
  <c r="BF238"/>
  <c r="BF264"/>
  <c r="BF273"/>
  <c r="BF285"/>
  <c r="BF295"/>
  <c r="BF317"/>
  <c r="BF327"/>
  <c r="BF330"/>
  <c r="BF353"/>
  <c r="BF379"/>
  <c r="BF382"/>
  <c r="BF406"/>
  <c r="BF415"/>
  <c r="BF428"/>
  <c r="BF433"/>
  <c r="BF441"/>
  <c r="BF442"/>
  <c r="BF443"/>
  <c r="BF445"/>
  <c r="BF448"/>
  <c r="BF451"/>
  <c r="BF130" i="3"/>
  <c r="BF144"/>
  <c r="BF159"/>
  <c r="BF161"/>
  <c r="BF163"/>
  <c r="BF169"/>
  <c r="BF175"/>
  <c r="BF194"/>
  <c r="BF197"/>
  <c r="BF216"/>
  <c r="BF230"/>
  <c r="BF134" i="4"/>
  <c r="BF163"/>
  <c r="BF165"/>
  <c r="BF169"/>
  <c r="BF179"/>
  <c r="BK184"/>
  <c r="BF134" i="5"/>
  <c r="BF137"/>
  <c r="BF150"/>
  <c r="BF152"/>
  <c r="BF153"/>
  <c r="BF160"/>
  <c r="BF167"/>
  <c r="BF178"/>
  <c r="BF182"/>
  <c r="BF213"/>
  <c r="BF221"/>
  <c r="BF224"/>
  <c r="BF230"/>
  <c r="BF236"/>
  <c r="BF238"/>
  <c r="BF239"/>
  <c r="BF240"/>
  <c r="BF241"/>
  <c r="BF244"/>
  <c r="BF246"/>
  <c r="BF252"/>
  <c r="BF263"/>
  <c r="BF271"/>
  <c r="BF276"/>
  <c r="BF295"/>
  <c r="BF310"/>
  <c r="BF311"/>
  <c r="BF316"/>
  <c r="BF317"/>
  <c r="BF320"/>
  <c r="BF328"/>
  <c r="BF346"/>
  <c r="BF348"/>
  <c r="BF353"/>
  <c r="BF368"/>
  <c r="BF374"/>
  <c r="BF389"/>
  <c r="BF416"/>
  <c r="BF430"/>
  <c r="BF439"/>
  <c r="BF452"/>
  <c r="BF456"/>
  <c r="BF462"/>
  <c r="BF463"/>
  <c r="BF467"/>
  <c r="BF475"/>
  <c r="BF500"/>
  <c r="F121" i="6"/>
  <c r="BF150"/>
  <c r="BF169"/>
  <c r="BF171"/>
  <c r="BF174"/>
  <c r="BF181"/>
  <c r="BF182"/>
  <c r="BF187"/>
  <c r="BF192"/>
  <c r="BF200"/>
  <c r="BF205"/>
  <c r="BF259"/>
  <c r="BF264"/>
  <c r="BF274"/>
  <c r="BF280"/>
  <c r="BF128" i="7"/>
  <c r="BF141"/>
  <c r="BF148"/>
  <c r="BF152"/>
  <c r="BF164"/>
  <c r="BF165"/>
  <c r="BF170"/>
  <c r="F92" i="8"/>
  <c r="BF153"/>
  <c r="BF174"/>
  <c r="BK171"/>
  <c r="BF132" i="9"/>
  <c r="BF138"/>
  <c r="BF143"/>
  <c r="BF147"/>
  <c r="BF149"/>
  <c r="BF150"/>
  <c r="BF151"/>
  <c r="BF152"/>
  <c r="BF153"/>
  <c r="BF154"/>
  <c r="BF155"/>
  <c r="BF156"/>
  <c r="BF157"/>
  <c r="BF158"/>
  <c r="BF159"/>
  <c r="BF160"/>
  <c r="BF161"/>
  <c r="BF162"/>
  <c r="BF164" i="2"/>
  <c r="BF175"/>
  <c r="BF199"/>
  <c r="BF202"/>
  <c r="BF210"/>
  <c r="BF211"/>
  <c r="BF217"/>
  <c r="BF227"/>
  <c r="BF228"/>
  <c r="BF229"/>
  <c r="BF244"/>
  <c r="BF256"/>
  <c r="BF271"/>
  <c r="BF272"/>
  <c r="BF277"/>
  <c r="BF279"/>
  <c r="BF283"/>
  <c r="BF284"/>
  <c r="BF290"/>
  <c r="BF304"/>
  <c r="BF305"/>
  <c r="BF309"/>
  <c r="BF312"/>
  <c r="BF314"/>
  <c r="BF322"/>
  <c r="BF346"/>
  <c r="BF361"/>
  <c r="BF363"/>
  <c r="BF369"/>
  <c r="BF373"/>
  <c r="BF386"/>
  <c r="BF388"/>
  <c r="BF390"/>
  <c r="BF408"/>
  <c r="BF409"/>
  <c r="BF419"/>
  <c r="BF421"/>
  <c r="BF431"/>
  <c r="BF435"/>
  <c r="J92" i="3"/>
  <c r="BF128"/>
  <c r="BF129"/>
  <c r="BF131"/>
  <c r="BF138"/>
  <c r="BF139"/>
  <c r="BF142"/>
  <c r="BF172"/>
  <c r="BF184"/>
  <c r="BF203"/>
  <c r="BF208"/>
  <c r="BF215"/>
  <c r="BF217"/>
  <c r="BF139" i="4"/>
  <c r="BF172"/>
  <c r="BF178"/>
  <c r="BF189"/>
  <c r="BF191"/>
  <c r="BF133" i="5"/>
  <c r="BF136"/>
  <c r="BF172"/>
  <c r="BF192"/>
  <c r="BF199"/>
  <c r="BF200"/>
  <c r="BF209"/>
  <c r="BF216"/>
  <c r="BF220"/>
  <c r="BF254"/>
  <c r="BF264"/>
  <c r="BF267"/>
  <c r="BF270"/>
  <c r="BF282"/>
  <c r="BF290"/>
  <c r="BF299"/>
  <c r="BF303"/>
  <c r="BF307"/>
  <c r="BF312"/>
  <c r="BF315"/>
  <c r="BF321"/>
  <c r="BF326"/>
  <c r="BF344"/>
  <c r="BF352"/>
  <c r="BF355"/>
  <c r="BF397"/>
  <c r="BF408"/>
  <c r="BF409"/>
  <c r="BF410"/>
  <c r="BF411"/>
  <c r="BF413"/>
  <c r="BF424"/>
  <c r="BF433"/>
  <c r="BF450"/>
  <c r="BF453"/>
  <c r="BF454"/>
  <c r="BF464"/>
  <c r="BF465"/>
  <c r="BF471"/>
  <c r="BF128" i="6"/>
  <c r="BF135"/>
  <c r="BF136"/>
  <c r="BF149"/>
  <c r="BF156"/>
  <c r="BF157"/>
  <c r="BF159"/>
  <c r="BF184"/>
  <c r="BF185"/>
  <c r="BF193"/>
  <c r="BF196"/>
  <c r="BF198"/>
  <c r="BF202"/>
  <c r="BF210"/>
  <c r="BF214"/>
  <c r="BF219"/>
  <c r="BF245"/>
  <c r="BF246"/>
  <c r="BF250"/>
  <c r="BF253"/>
  <c r="BF255"/>
  <c r="BF268"/>
  <c r="BF271"/>
  <c r="BF288"/>
  <c r="BF151" i="7"/>
  <c r="BF160"/>
  <c r="BF161"/>
  <c r="BF166"/>
  <c r="BF172"/>
  <c r="J92" i="8"/>
  <c r="BF130"/>
  <c r="BF131"/>
  <c r="BF133"/>
  <c r="BF141"/>
  <c r="BF142"/>
  <c r="BF143"/>
  <c r="BF146"/>
  <c r="BF163"/>
  <c r="BF157" i="2"/>
  <c r="BF161"/>
  <c r="BF163"/>
  <c r="BF167"/>
  <c r="BF184"/>
  <c r="BF203"/>
  <c r="BF208"/>
  <c r="BF209"/>
  <c r="BF212"/>
  <c r="BF216"/>
  <c r="BF218"/>
  <c r="BF233"/>
  <c r="BF250"/>
  <c r="BF252"/>
  <c r="BF281"/>
  <c r="BF292"/>
  <c r="BF294"/>
  <c r="BF297"/>
  <c r="BF302"/>
  <c r="BF307"/>
  <c r="BF315"/>
  <c r="BF332"/>
  <c r="BF334"/>
  <c r="BF342"/>
  <c r="BF347"/>
  <c r="BF362"/>
  <c r="BF365"/>
  <c r="BF384"/>
  <c r="BF387"/>
  <c r="BF411"/>
  <c r="BF418"/>
  <c r="BF426"/>
  <c r="BF434"/>
  <c r="F91" i="3"/>
  <c r="BF132"/>
  <c r="BF133"/>
  <c r="BF151"/>
  <c r="BF152"/>
  <c r="BF155"/>
  <c r="BF158"/>
  <c r="BF167"/>
  <c r="BF177"/>
  <c r="BF192"/>
  <c r="BF195"/>
  <c r="BF205"/>
  <c r="BF212"/>
  <c r="BF213"/>
  <c r="BF226"/>
  <c r="BF130" i="4"/>
  <c r="BF133"/>
  <c r="BF135"/>
  <c r="BF153"/>
  <c r="BF155"/>
  <c r="BF168"/>
  <c r="BK186"/>
  <c r="BF140" i="5"/>
  <c r="BF143"/>
  <c r="BF155"/>
  <c r="BF161"/>
  <c r="BF163"/>
  <c r="BF169"/>
  <c r="BF184"/>
  <c r="BF185"/>
  <c r="BF187"/>
  <c r="BF188"/>
  <c r="BF191"/>
  <c r="BF197"/>
  <c r="BF205"/>
  <c r="BF206"/>
  <c r="BF207"/>
  <c r="BF208"/>
  <c r="BF210"/>
  <c r="BF222"/>
  <c r="BF225"/>
  <c r="BF231"/>
  <c r="BF234"/>
  <c r="BF243"/>
  <c r="BF245"/>
  <c r="BF255"/>
  <c r="BF279"/>
  <c r="BF291"/>
  <c r="BF293"/>
  <c r="BF294"/>
  <c r="BF298"/>
  <c r="BF301"/>
  <c r="BF306"/>
  <c r="BF309"/>
  <c r="BF327"/>
  <c r="BF329"/>
  <c r="BF330"/>
  <c r="BF332"/>
  <c r="BF336"/>
  <c r="BF359"/>
  <c r="BF360"/>
  <c r="BF364"/>
  <c r="BF365"/>
  <c r="BF367"/>
  <c r="BF369"/>
  <c r="BF370"/>
  <c r="BF371"/>
  <c r="BF390"/>
  <c r="BF392"/>
  <c r="BF394"/>
  <c r="BF400"/>
  <c r="BF404"/>
  <c r="BF406"/>
  <c r="BF412"/>
  <c r="BF444"/>
  <c r="BF446"/>
  <c r="BF457"/>
  <c r="BF459"/>
  <c r="BF476"/>
  <c r="BF479"/>
  <c r="BF486"/>
  <c r="BF488"/>
  <c r="BF493"/>
  <c r="BF495"/>
  <c r="BF130" i="6"/>
  <c r="BF139"/>
  <c r="BF140"/>
  <c r="BF158"/>
  <c r="BF165"/>
  <c r="BF170"/>
  <c r="BF204"/>
  <c r="BF208"/>
  <c r="BF217"/>
  <c r="BF221"/>
  <c r="BF223"/>
  <c r="BF243"/>
  <c r="BF244"/>
  <c r="BF248"/>
  <c r="BF277"/>
  <c r="BF279"/>
  <c r="BF284"/>
  <c r="BF285"/>
  <c r="BF293"/>
  <c r="J92" i="7"/>
  <c r="BF132"/>
  <c r="BF134"/>
  <c r="BF135"/>
  <c r="BF140"/>
  <c r="BF153"/>
  <c r="BF157"/>
  <c r="BF158"/>
  <c r="BF162"/>
  <c r="BF163"/>
  <c r="BF176"/>
  <c r="BF145" i="8"/>
  <c r="BF156"/>
  <c r="BF178"/>
  <c r="BF128" i="9"/>
  <c r="BF135"/>
  <c r="BF139"/>
  <c r="BF140"/>
  <c r="BF141"/>
  <c r="BF142"/>
  <c r="BF144"/>
  <c r="BF145"/>
  <c r="BF171"/>
  <c r="BK166"/>
  <c r="BF150" i="2"/>
  <c r="BF151"/>
  <c r="BF159"/>
  <c r="BF166"/>
  <c r="BF169"/>
  <c r="BF187"/>
  <c r="BF189"/>
  <c r="BF190"/>
  <c r="BF192"/>
  <c r="BF201"/>
  <c r="BF204"/>
  <c r="BF219"/>
  <c r="BF222"/>
  <c r="BF226"/>
  <c r="BF237"/>
  <c r="BF242"/>
  <c r="BF254"/>
  <c r="BF258"/>
  <c r="BF259"/>
  <c r="BF263"/>
  <c r="BF266"/>
  <c r="BF296"/>
  <c r="BF316"/>
  <c r="BF318"/>
  <c r="BF325"/>
  <c r="BF337"/>
  <c r="BF338"/>
  <c r="BF349"/>
  <c r="BF351"/>
  <c r="BF356"/>
  <c r="BF360"/>
  <c r="BF374"/>
  <c r="BF381"/>
  <c r="BF383"/>
  <c r="BF392"/>
  <c r="BF399"/>
  <c r="BF401"/>
  <c r="BF412"/>
  <c r="BF416"/>
  <c r="BF417"/>
  <c r="BF427"/>
  <c r="BF429"/>
  <c r="BF432"/>
  <c r="BF436"/>
  <c r="BF149" i="3"/>
  <c r="BF154"/>
  <c r="BF164"/>
  <c r="BF166"/>
  <c r="BF168"/>
  <c r="BF174"/>
  <c r="BF176"/>
  <c r="BF179"/>
  <c r="BF181"/>
  <c r="BF189"/>
  <c r="BF190"/>
  <c r="BF193"/>
  <c r="BF199"/>
  <c r="BF200"/>
  <c r="BF214"/>
  <c r="BF218"/>
  <c r="BF227"/>
  <c r="BF142" i="4"/>
  <c r="BF146"/>
  <c r="BF149"/>
  <c r="BF156"/>
  <c r="BF162"/>
  <c r="BF164"/>
  <c r="BF166"/>
  <c r="BF175"/>
  <c r="BF180"/>
  <c r="BF182"/>
  <c r="BF139" i="5"/>
  <c r="BF142"/>
  <c r="BF146"/>
  <c r="BF156"/>
  <c r="BF157"/>
  <c r="BF164"/>
  <c r="BF170"/>
  <c r="BF190"/>
  <c r="BF194"/>
  <c r="BF196"/>
  <c r="BF202"/>
  <c r="BF215"/>
  <c r="BF226"/>
  <c r="BF248"/>
  <c r="BF253"/>
  <c r="BF266"/>
  <c r="BF273"/>
  <c r="BF275"/>
  <c r="BF277"/>
  <c r="BF296"/>
  <c r="BF302"/>
  <c r="BF308"/>
  <c r="BF334"/>
  <c r="BF339"/>
  <c r="BF340"/>
  <c r="BF342"/>
  <c r="BF357"/>
  <c r="BF362"/>
  <c r="BF376"/>
  <c r="BF378"/>
  <c r="BF379"/>
  <c r="BF383"/>
  <c r="BF385"/>
  <c r="BF395"/>
  <c r="BF396"/>
  <c r="BF402"/>
  <c r="BF405"/>
  <c r="BF414"/>
  <c r="BF427"/>
  <c r="BF435"/>
  <c r="BF436"/>
  <c r="BF447"/>
  <c r="BF449"/>
  <c r="BF477"/>
  <c r="BF478"/>
  <c r="BF483"/>
  <c r="BF491"/>
  <c r="BF127" i="6"/>
  <c r="BF129"/>
  <c r="BF134"/>
  <c r="BF142"/>
  <c r="BF144"/>
  <c r="BF147"/>
  <c r="BF152"/>
  <c r="BF154"/>
  <c r="BF155"/>
  <c r="BF161"/>
  <c r="BF178"/>
  <c r="BF183"/>
  <c r="BF189"/>
  <c r="BF194"/>
  <c r="BF212"/>
  <c r="BF224"/>
  <c r="BF227"/>
  <c r="BF247"/>
  <c r="BF251"/>
  <c r="BF256"/>
  <c r="BF267"/>
  <c r="BF269"/>
  <c r="BF275"/>
  <c r="BF278"/>
  <c r="BF292"/>
  <c r="E85" i="7"/>
  <c r="BF129"/>
  <c r="BF145"/>
  <c r="BF135" i="8"/>
  <c r="BF152"/>
  <c r="BF157"/>
  <c r="BF158"/>
  <c r="BF162"/>
  <c r="BF166"/>
  <c r="BF170"/>
  <c r="BF176"/>
  <c r="BF163" i="9"/>
  <c r="F35" i="4"/>
  <c r="BB97" i="1" s="1"/>
  <c r="F35" i="5"/>
  <c r="BB98" i="1" s="1"/>
  <c r="F36" i="9"/>
  <c r="BC102" i="1" s="1"/>
  <c r="F33" i="3"/>
  <c r="AZ96" i="1" s="1"/>
  <c r="J33" i="6"/>
  <c r="AV99" i="1" s="1"/>
  <c r="F33" i="6"/>
  <c r="AZ99" i="1" s="1"/>
  <c r="J33" i="2"/>
  <c r="AV95" i="1" s="1"/>
  <c r="F35" i="8"/>
  <c r="BB101" i="1" s="1"/>
  <c r="F37" i="7"/>
  <c r="BD100" i="1" s="1"/>
  <c r="F33" i="9"/>
  <c r="AZ102" i="1" s="1"/>
  <c r="F37" i="5"/>
  <c r="BD98" i="1" s="1"/>
  <c r="F37" i="4"/>
  <c r="BD97" i="1" s="1"/>
  <c r="F33" i="8"/>
  <c r="AZ101" i="1" s="1"/>
  <c r="J33" i="4"/>
  <c r="AV97" i="1" s="1"/>
  <c r="F37" i="8"/>
  <c r="BD101" i="1" s="1"/>
  <c r="F37" i="9"/>
  <c r="BD102" i="1" s="1"/>
  <c r="F33" i="4"/>
  <c r="AZ97" i="1" s="1"/>
  <c r="F33" i="7"/>
  <c r="AZ100" i="1" s="1"/>
  <c r="F36" i="4"/>
  <c r="BC97" i="1" s="1"/>
  <c r="F35" i="3"/>
  <c r="BB96" i="1" s="1"/>
  <c r="F37" i="6"/>
  <c r="BD99" i="1" s="1"/>
  <c r="J33" i="8"/>
  <c r="AV101" i="1" s="1"/>
  <c r="F36" i="3"/>
  <c r="BC96" i="1" s="1"/>
  <c r="F35" i="2"/>
  <c r="BB95" i="1" s="1"/>
  <c r="F35" i="7"/>
  <c r="BB100" i="1" s="1"/>
  <c r="F33" i="5"/>
  <c r="AZ98" i="1" s="1"/>
  <c r="F36" i="6"/>
  <c r="BC99" i="1"/>
  <c r="J33" i="9"/>
  <c r="AV102" i="1" s="1"/>
  <c r="J33" i="3"/>
  <c r="AV96" i="1" s="1"/>
  <c r="F37" i="2"/>
  <c r="BD95" i="1" s="1"/>
  <c r="F36" i="7"/>
  <c r="BC100" i="1" s="1"/>
  <c r="F36" i="5"/>
  <c r="BC98" i="1" s="1"/>
  <c r="F33" i="2"/>
  <c r="AZ95" i="1" s="1"/>
  <c r="J33" i="7"/>
  <c r="AV100" i="1" s="1"/>
  <c r="F36" i="8"/>
  <c r="BC101" i="1"/>
  <c r="F35" i="6"/>
  <c r="BB99" i="1" s="1"/>
  <c r="F37" i="3"/>
  <c r="BD96" i="1" s="1"/>
  <c r="F36" i="2"/>
  <c r="BC95" i="1" s="1"/>
  <c r="J33" i="5"/>
  <c r="AV98" i="1" s="1"/>
  <c r="F35" i="9"/>
  <c r="BB102" i="1" s="1"/>
  <c r="R148" i="5" l="1"/>
  <c r="T137" i="4"/>
  <c r="R130" i="5"/>
  <c r="BK125" i="3"/>
  <c r="R261" i="2"/>
  <c r="R125" i="3"/>
  <c r="R124" s="1"/>
  <c r="BK148" i="5"/>
  <c r="T127" i="4"/>
  <c r="T147" i="2"/>
  <c r="R137" i="8"/>
  <c r="R125" s="1"/>
  <c r="R136" i="9"/>
  <c r="R125" s="1"/>
  <c r="T131" i="6"/>
  <c r="T124"/>
  <c r="T393" i="2"/>
  <c r="P137" i="8"/>
  <c r="P125"/>
  <c r="AU101" i="1"/>
  <c r="T300" i="2"/>
  <c r="T260" s="1"/>
  <c r="R131" i="6"/>
  <c r="R124" s="1"/>
  <c r="P131"/>
  <c r="P131" i="5"/>
  <c r="P137" i="7"/>
  <c r="P125"/>
  <c r="AU100" i="1"/>
  <c r="P261" i="2"/>
  <c r="P260"/>
  <c r="R137" i="4"/>
  <c r="R127"/>
  <c r="T423" i="2"/>
  <c r="P300"/>
  <c r="BK137" i="4"/>
  <c r="T136" i="9"/>
  <c r="T125" s="1"/>
  <c r="P127" i="4"/>
  <c r="AU97" i="1" s="1"/>
  <c r="P148" i="5"/>
  <c r="T130"/>
  <c r="P136" i="9"/>
  <c r="P125" s="1"/>
  <c r="AU102" i="1" s="1"/>
  <c r="P124" i="6"/>
  <c r="AU99" i="1"/>
  <c r="T125" i="8"/>
  <c r="R393" i="2"/>
  <c r="BK131" i="6"/>
  <c r="P147" i="2"/>
  <c r="P146" s="1"/>
  <c r="AU95" i="1" s="1"/>
  <c r="BK127" i="4"/>
  <c r="J127" s="1"/>
  <c r="J96" s="1"/>
  <c r="BK136" i="9"/>
  <c r="BK300" i="2"/>
  <c r="BK131" i="5"/>
  <c r="BK261" i="2"/>
  <c r="BK423"/>
  <c r="BK446"/>
  <c r="BK125" i="6"/>
  <c r="BK126" i="8"/>
  <c r="BK147" i="2"/>
  <c r="J147" s="1"/>
  <c r="BK393"/>
  <c r="BK503" i="5"/>
  <c r="BK137" i="8"/>
  <c r="BK289" i="6"/>
  <c r="BK137" i="7"/>
  <c r="BC94" i="1"/>
  <c r="AY94" s="1"/>
  <c r="F34" i="6"/>
  <c r="BA99" i="1" s="1"/>
  <c r="F34" i="9"/>
  <c r="BA102" i="1" s="1"/>
  <c r="AZ94"/>
  <c r="W29" s="1"/>
  <c r="J34" i="5"/>
  <c r="AW98" i="1" s="1"/>
  <c r="AT98" s="1"/>
  <c r="F34" i="8"/>
  <c r="BA101" i="1" s="1"/>
  <c r="J34" i="2"/>
  <c r="AW95" i="1" s="1"/>
  <c r="AT95" s="1"/>
  <c r="F34" i="2"/>
  <c r="BA95" i="1" s="1"/>
  <c r="F34" i="4"/>
  <c r="BA97" i="1"/>
  <c r="F34" i="7"/>
  <c r="BA100" i="1" s="1"/>
  <c r="BD94"/>
  <c r="W33" s="1"/>
  <c r="J34" i="4"/>
  <c r="AW97" i="1" s="1"/>
  <c r="AT97" s="1"/>
  <c r="F34" i="5"/>
  <c r="BA98" i="1" s="1"/>
  <c r="J34" i="9"/>
  <c r="AW102" i="1" s="1"/>
  <c r="AT102" s="1"/>
  <c r="F34" i="3"/>
  <c r="BA96" i="1" s="1"/>
  <c r="J34" i="7"/>
  <c r="AW100" i="1" s="1"/>
  <c r="AT100" s="1"/>
  <c r="J34" i="6"/>
  <c r="AW99" i="1" s="1"/>
  <c r="AT99" s="1"/>
  <c r="J34" i="3"/>
  <c r="AW96" i="1" s="1"/>
  <c r="AT96" s="1"/>
  <c r="BB94"/>
  <c r="W31" s="1"/>
  <c r="J34" i="8"/>
  <c r="AW101" i="1" s="1"/>
  <c r="AT101" s="1"/>
  <c r="P130" i="5" l="1"/>
  <c r="AU98" i="1"/>
  <c r="T146" i="2"/>
  <c r="R260"/>
  <c r="R146"/>
  <c r="BK125" i="7"/>
  <c r="J125" s="1"/>
  <c r="J30" s="1"/>
  <c r="AG100" i="1" s="1"/>
  <c r="AN100" s="1"/>
  <c r="BK125" i="9"/>
  <c r="J125" s="1"/>
  <c r="J96" s="1"/>
  <c r="BK130" i="5"/>
  <c r="J130" s="1"/>
  <c r="J96" s="1"/>
  <c r="BK260" i="2"/>
  <c r="BK125" i="8"/>
  <c r="J125" s="1"/>
  <c r="J30" s="1"/>
  <c r="AG101" i="1" s="1"/>
  <c r="AN101" s="1"/>
  <c r="BK124" i="3"/>
  <c r="J124" s="1"/>
  <c r="J30" s="1"/>
  <c r="AG96" i="1" s="1"/>
  <c r="AN96" s="1"/>
  <c r="BK124" i="6"/>
  <c r="J124" s="1"/>
  <c r="J30" s="1"/>
  <c r="AG99" i="1" s="1"/>
  <c r="AN99" s="1"/>
  <c r="BK146" i="2"/>
  <c r="J146" s="1"/>
  <c r="J96" s="1"/>
  <c r="AU94" i="1"/>
  <c r="BA94"/>
  <c r="W30" s="1"/>
  <c r="AX94"/>
  <c r="J30" i="4"/>
  <c r="AG97" i="1" s="1"/>
  <c r="AN97" s="1"/>
  <c r="W32"/>
  <c r="AV94"/>
  <c r="AK29" s="1"/>
  <c r="J96" i="7" l="1"/>
  <c r="J96" i="3"/>
  <c r="J39"/>
  <c r="J96" i="6"/>
  <c r="J39" i="7"/>
  <c r="J39" i="8"/>
  <c r="J96"/>
  <c r="J39" i="6"/>
  <c r="J39" i="4"/>
  <c r="AW94" i="1"/>
  <c r="AK30" s="1"/>
  <c r="J30" i="2"/>
  <c r="AG95" i="1"/>
  <c r="AN95" s="1"/>
  <c r="J30" i="5"/>
  <c r="AG98" i="1" s="1"/>
  <c r="AN98" s="1"/>
  <c r="J30" i="9"/>
  <c r="AG102" i="1" s="1"/>
  <c r="AN102" s="1"/>
  <c r="J39" i="9" l="1"/>
  <c r="J39" i="2"/>
  <c r="J39" i="5"/>
  <c r="AG94" i="1"/>
  <c r="AK26" s="1"/>
  <c r="AK35" s="1"/>
  <c r="AT94"/>
  <c r="AN94" l="1"/>
</calcChain>
</file>

<file path=xl/sharedStrings.xml><?xml version="1.0" encoding="utf-8"?>
<sst xmlns="http://schemas.openxmlformats.org/spreadsheetml/2006/main" count="16959" uniqueCount="2414">
  <si>
    <t>Export Komplet</t>
  </si>
  <si>
    <t/>
  </si>
  <si>
    <t>2.0</t>
  </si>
  <si>
    <t>False</t>
  </si>
  <si>
    <t>{d9084840-7582-4185-8373-5ede59b902bb}</t>
  </si>
  <si>
    <t>&gt;&gt;  skryté stĺpce  &lt;&lt;</t>
  </si>
  <si>
    <t>0,01</t>
  </si>
  <si>
    <t>20</t>
  </si>
  <si>
    <t>v ---  nižšie sa nachádzajú doplnkové a pomocné údaje k zostavám  --- v</t>
  </si>
  <si>
    <t>0,001</t>
  </si>
  <si>
    <t>Kód:</t>
  </si>
  <si>
    <t>Stavba:</t>
  </si>
  <si>
    <t>Prestavba objektu AB TSM ul. Klčové Nové Mesto nad Váhom</t>
  </si>
  <si>
    <t>JKSO:</t>
  </si>
  <si>
    <t>KS:</t>
  </si>
  <si>
    <t>Miesto:</t>
  </si>
  <si>
    <t>Nové Mesto nad Váhom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</si>
  <si>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</si>
  <si>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</si>
  <si>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</si>
  <si>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</si>
  <si>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</si>
  <si>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</si>
  <si>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</si>
  <si>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</si>
  <si>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</si>
  <si>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</si>
  <si>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</si>
  <si>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</si>
  <si>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</si>
  <si>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</si>
  <si>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</si>
  <si>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</si>
  <si>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</si>
  <si>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</si>
  <si>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</si>
  <si>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</si>
  <si>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</si>
  <si>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</si>
  <si>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</si>
  <si>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</si>
  <si>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</si>
  <si>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</si>
  <si>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</si>
  <si>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</si>
  <si>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</si>
  <si>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</si>
  <si>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</si>
  <si>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</si>
  <si>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</si>
  <si>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</si>
  <si>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</si>
  <si>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</si>
  <si>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</si>
  <si>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</si>
  <si>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</si>
  <si>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</si>
  <si>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</si>
  <si>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</si>
  <si>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</si>
  <si>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</si>
  <si>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</si>
  <si>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</si>
  <si>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</si>
  <si>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</si>
  <si>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</si>
  <si>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</si>
  <si>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</si>
  <si>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</si>
  <si>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</si>
  <si>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</si>
  <si>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</si>
  <si>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</si>
  <si>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D1. Architektonicko stavebná časť</t>
  </si>
  <si>
    <t>STA</t>
  </si>
  <si>
    <t>1</t>
  </si>
  <si>
    <t>{26cf30b7-5b96-4f29-8d85-a560d1f583a6}</t>
  </si>
  <si>
    <t>02</t>
  </si>
  <si>
    <t>D2. Zdravotechnika</t>
  </si>
  <si>
    <t>{7826e44e-3c07-4eed-9ec2-048739b15d7e}</t>
  </si>
  <si>
    <t>03</t>
  </si>
  <si>
    <t>D3. Vykurovanie</t>
  </si>
  <si>
    <t>{ef0dd794-b04e-485b-8c8a-1c563ab6a176}</t>
  </si>
  <si>
    <t>04</t>
  </si>
  <si>
    <t>D4. Elektroinštalácia a bleskozvod</t>
  </si>
  <si>
    <t>{02911a69-efd0-4154-b164-1d94208283a3}</t>
  </si>
  <si>
    <t>05</t>
  </si>
  <si>
    <t>D4. Elektroinštalácia 3. NP</t>
  </si>
  <si>
    <t>{9d56aa7b-a8de-4821-8a0c-845469f329be}</t>
  </si>
  <si>
    <t>06</t>
  </si>
  <si>
    <t>D5. Chladenie, vetranie 1.NP</t>
  </si>
  <si>
    <t>{bb441eeb-2177-4f99-8417-5628bc477a8c}</t>
  </si>
  <si>
    <t>07</t>
  </si>
  <si>
    <t>D5. Chladenie, vetranie 2.NP + kancelárie na 1.NP</t>
  </si>
  <si>
    <t>{52bb6997-0970-4926-9c03-2c5db1d94c2b}</t>
  </si>
  <si>
    <t>08</t>
  </si>
  <si>
    <t>D5. Chladenie, vetranie 3.NP</t>
  </si>
  <si>
    <t>{c2dd8566-bd92-47aa-8859-4d1c951abf90}</t>
  </si>
  <si>
    <t>KRYCÍ LIST ROZPOČTU</t>
  </si>
  <si>
    <t>Objekt:</t>
  </si>
  <si>
    <t>01 - D1. Architektonicko stavebná časť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</si>
  <si>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</si>
  <si>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</si>
  <si>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</si>
  <si>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</si>
  <si>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</si>
  <si>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</si>
  <si>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D2 - 1 - ZEMNE PRÁCE</t>
  </si>
  <si>
    <t xml:space="preserve">    D3 - 2 - ZÁKLADY</t>
  </si>
  <si>
    <t xml:space="preserve">    D4 - 3 - ZVISLÉ A KOMPLETNÉ KONŠTRUKCIE</t>
  </si>
  <si>
    <t xml:space="preserve">    D5 - 4 - VODOROVNÉ KONŠTRUKCIE</t>
  </si>
  <si>
    <t xml:space="preserve">    D6 - 6 - ÚPRAVY POVRCHOV, PODLAHY, VÝPLNE</t>
  </si>
  <si>
    <t xml:space="preserve">    D7 - 9 - OSTATNÉ KONŠTRUKCIE A PRÁCE</t>
  </si>
  <si>
    <t>D8 - PRÁCE A DODÁVKY PSV</t>
  </si>
  <si>
    <t xml:space="preserve">    D9 - 71 - IZOLÁCIE</t>
  </si>
  <si>
    <t xml:space="preserve">      D10 - 711 - Izolácie proti vode a vlhkosti</t>
  </si>
  <si>
    <t xml:space="preserve">      D11 - 712 - Povlakové krytiny</t>
  </si>
  <si>
    <t xml:space="preserve">      D12 - 713 - Izolácie tepelné</t>
  </si>
  <si>
    <t xml:space="preserve">    D15 - 76 - KONŠTRUKCIE</t>
  </si>
  <si>
    <t xml:space="preserve">      D16 - 763 - Konštrukcie  - drevostavby</t>
  </si>
  <si>
    <t xml:space="preserve">      D17 - 764 - Konštrukcie klampiarske</t>
  </si>
  <si>
    <t xml:space="preserve">      D18 - 766 - Konštrukcie stolárske</t>
  </si>
  <si>
    <t xml:space="preserve">      D19 - 767 - Konštrukcie doplnk. kovové stavebné</t>
  </si>
  <si>
    <t xml:space="preserve">    D20 - 77 - PODLAHY</t>
  </si>
  <si>
    <t xml:space="preserve">      D21 - 771 - Podlahy z dlaždíc  keramických</t>
  </si>
  <si>
    <t xml:space="preserve">      D22 - 775 - Podlahy vlysové a parketové</t>
  </si>
  <si>
    <t xml:space="preserve">      D23 - 776 - Podlahy povlakové</t>
  </si>
  <si>
    <t xml:space="preserve">    D24 - 78 - DOKONČOVACIE PRÁCE</t>
  </si>
  <si>
    <t xml:space="preserve">      D25 - 781 - Obklady z obkladačiek a dosiek</t>
  </si>
  <si>
    <t xml:space="preserve">      D26 - 783 - Nátery</t>
  </si>
  <si>
    <t xml:space="preserve">      D27 - 784 - Maľby</t>
  </si>
  <si>
    <t xml:space="preserve">      D28 - 787 - Zasklievanie</t>
  </si>
  <si>
    <t>M - Práce a dodávky M</t>
  </si>
  <si>
    <t xml:space="preserve">    33-M - Montáže dopravných zariadení, skladových zariadení a váh</t>
  </si>
  <si>
    <t xml:space="preserve">OST - Ostatné   </t>
  </si>
  <si>
    <t xml:space="preserve">    O01 - Ostatné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</si>
  <si>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</si>
  <si>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</si>
  <si>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</si>
  <si>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</si>
  <si>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</si>
  <si>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</si>
  <si>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</si>
  <si>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</si>
  <si>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</si>
  <si>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</si>
  <si>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</si>
  <si>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</si>
  <si>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</si>
  <si>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</si>
  <si>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</si>
  <si>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D2</t>
  </si>
  <si>
    <t>1 - ZEMNE PRÁCE</t>
  </si>
  <si>
    <t>K</t>
  </si>
  <si>
    <t>13230-1401</t>
  </si>
  <si>
    <t>Hĺbená vykopávka pod základmi v horn. tr. 4</t>
  </si>
  <si>
    <t>m3</t>
  </si>
  <si>
    <t>4</t>
  </si>
  <si>
    <t>2</t>
  </si>
  <si>
    <t>16110-1103</t>
  </si>
  <si>
    <t>Zvislé premiestnenie výkopu horn. tr. 1-4 do 6 m</t>
  </si>
  <si>
    <t>3</t>
  </si>
  <si>
    <t>16270-1105</t>
  </si>
  <si>
    <t>Vodorovné premiestnenie výkopu do 10000 m horn. tr. 1-4</t>
  </si>
  <si>
    <t>6</t>
  </si>
  <si>
    <t>D3</t>
  </si>
  <si>
    <t>2 - ZÁKLADY</t>
  </si>
  <si>
    <t>27332-4117</t>
  </si>
  <si>
    <t>Základové dosky zo železobetónu tr. B 25-B 30 (C20/25 -C25/30)  cement siranovzd</t>
  </si>
  <si>
    <t>8</t>
  </si>
  <si>
    <t>5</t>
  </si>
  <si>
    <t>27336-1921</t>
  </si>
  <si>
    <t>Výstuž základových dosiek zo zvarovaných sietí ťahaných</t>
  </si>
  <si>
    <t>t</t>
  </si>
  <si>
    <t>10</t>
  </si>
  <si>
    <t>D4</t>
  </si>
  <si>
    <t>3 - ZVISLÉ A KOMPLETNÉ KONŠTRUKCIE</t>
  </si>
  <si>
    <t>31127-2201</t>
  </si>
  <si>
    <t>Murivo nosné z bet.tvárnic PREMAC DT20 hr.200mm s výplňou B20</t>
  </si>
  <si>
    <t>12</t>
  </si>
  <si>
    <t>7</t>
  </si>
  <si>
    <t>31127-5512</t>
  </si>
  <si>
    <t>Murivo z tvárnic porobeton  P+D a kapsou hr. 300 PKD 490x250x300</t>
  </si>
  <si>
    <t>14</t>
  </si>
  <si>
    <t>31136-1821</t>
  </si>
  <si>
    <t>Výstuž nadzákladových múrov nosných 10505</t>
  </si>
  <si>
    <t>16</t>
  </si>
  <si>
    <t>9</t>
  </si>
  <si>
    <t>M</t>
  </si>
  <si>
    <t>593 219227</t>
  </si>
  <si>
    <t>Preklad nenosný 200 x 25 x 15</t>
  </si>
  <si>
    <t>kus</t>
  </si>
  <si>
    <t>18</t>
  </si>
  <si>
    <t>593 219254</t>
  </si>
  <si>
    <t>Preklad nenosný 120 x 25 x 10</t>
  </si>
  <si>
    <t>11</t>
  </si>
  <si>
    <t>593 219255</t>
  </si>
  <si>
    <t>Preklad nenosný 120 x 25 x 15</t>
  </si>
  <si>
    <t>22</t>
  </si>
  <si>
    <t>31714-1107</t>
  </si>
  <si>
    <t>Montáž prekl.  pre svetl. otv. nad 100 do 180 cm</t>
  </si>
  <si>
    <t>24</t>
  </si>
  <si>
    <t>13</t>
  </si>
  <si>
    <t>34029-1111</t>
  </si>
  <si>
    <t>Dodatočné ukotvenie priečok montážnou polyuret. penou hr. priečky do 100 mm</t>
  </si>
  <si>
    <t>m</t>
  </si>
  <si>
    <t>26</t>
  </si>
  <si>
    <t>34029-1112</t>
  </si>
  <si>
    <t>Dodatočné ukotvenie priečok montážnou polyuret. penou hr. priečky nad 100 mm</t>
  </si>
  <si>
    <t>28</t>
  </si>
  <si>
    <t>15</t>
  </si>
  <si>
    <t>34029-1121</t>
  </si>
  <si>
    <t>Dodat. ukotvenie priečok k tehel. konštr. plochými nerez. kotvami hr. do 100 mm</t>
  </si>
  <si>
    <t>30</t>
  </si>
  <si>
    <t>34029-1122</t>
  </si>
  <si>
    <t>Dodat. ukotvenie priečok k tehel. konštr. plochými nerez. kotvami hr. nad 100 mm</t>
  </si>
  <si>
    <t>32</t>
  </si>
  <si>
    <t>17</t>
  </si>
  <si>
    <t>34227-2630</t>
  </si>
  <si>
    <t>Priecky porobeton  hr.100 mm</t>
  </si>
  <si>
    <t>m2</t>
  </si>
  <si>
    <t>34</t>
  </si>
  <si>
    <t>34227-2650</t>
  </si>
  <si>
    <t>Priecky porobeton  hr.140 mm</t>
  </si>
  <si>
    <t>36</t>
  </si>
  <si>
    <t>19</t>
  </si>
  <si>
    <t>35854-57L98</t>
  </si>
  <si>
    <t>Vysuvacia suprava pre imobilnych Dodavka a Montaz</t>
  </si>
  <si>
    <t>kpl</t>
  </si>
  <si>
    <t>38</t>
  </si>
  <si>
    <t>38938-1001</t>
  </si>
  <si>
    <t>Dobetónovanie prefabrik. konštrukcií</t>
  </si>
  <si>
    <t>40</t>
  </si>
  <si>
    <t>D5</t>
  </si>
  <si>
    <t>4 - VODOROVNÉ KONŠTRUKCIE</t>
  </si>
  <si>
    <t>21</t>
  </si>
  <si>
    <t>41135-1105</t>
  </si>
  <si>
    <t>Debnenie stropov trámových zhotovenie</t>
  </si>
  <si>
    <t>42</t>
  </si>
  <si>
    <t>41135-1106</t>
  </si>
  <si>
    <t>Debnenie stropov trámových odstránenie</t>
  </si>
  <si>
    <t>44</t>
  </si>
  <si>
    <t>23</t>
  </si>
  <si>
    <t>44035-1213</t>
  </si>
  <si>
    <t>Podporné konštr. streš. konštr. zaťaž. do 10 kPa zhotovenie</t>
  </si>
  <si>
    <t>46</t>
  </si>
  <si>
    <t>44035-1214</t>
  </si>
  <si>
    <t>Podporné konštr. streš. konštr. zaťaž. do 10 kPa odstránenie</t>
  </si>
  <si>
    <t>48</t>
  </si>
  <si>
    <t>D6</t>
  </si>
  <si>
    <t>6 - ÚPRAVY POVRCHOV, PODLAHY, VÝPLNE</t>
  </si>
  <si>
    <t>25</t>
  </si>
  <si>
    <t>61145-9171</t>
  </si>
  <si>
    <t>Vyspravenie povrchu bet. alebo ŽB konštr. cem. maltou</t>
  </si>
  <si>
    <t>50</t>
  </si>
  <si>
    <t>61147-3112</t>
  </si>
  <si>
    <t>Omietka vnút. stropov zo suchých zmesí štuková Baumit</t>
  </si>
  <si>
    <t>52</t>
  </si>
  <si>
    <t>27</t>
  </si>
  <si>
    <t>61240-3399</t>
  </si>
  <si>
    <t>Zaplnenie rýh v stenách maltou</t>
  </si>
  <si>
    <t>54</t>
  </si>
  <si>
    <t>61240-9991</t>
  </si>
  <si>
    <t>Začistenie omietky okolo okien a podlah</t>
  </si>
  <si>
    <t>56</t>
  </si>
  <si>
    <t>29</t>
  </si>
  <si>
    <t>61247-4101</t>
  </si>
  <si>
    <t>Omietka vnút. stien zo suchých zmesí hladká</t>
  </si>
  <si>
    <t>58</t>
  </si>
  <si>
    <t>62245-4121</t>
  </si>
  <si>
    <t>Oprava omietky cement. štukových do 30%</t>
  </si>
  <si>
    <t>60</t>
  </si>
  <si>
    <t>31</t>
  </si>
  <si>
    <t>622460151.S</t>
  </si>
  <si>
    <t>Príprava vonkajšieho podkladu stien cementovým prednástrekom</t>
  </si>
  <si>
    <t>1416412117</t>
  </si>
  <si>
    <t>62599-1105</t>
  </si>
  <si>
    <t>Zatepl. vonk. stien omietka fasádna silikónová hr. zrna 2 mm  a Nobasil hr. 80 mm</t>
  </si>
  <si>
    <t>62</t>
  </si>
  <si>
    <t>33</t>
  </si>
  <si>
    <t>62599-1108</t>
  </si>
  <si>
    <t>Zatepl. vonk. stien omietka fasádna silikónová hr. zrna 2 mm a Nobasil hr.150mm</t>
  </si>
  <si>
    <t>64</t>
  </si>
  <si>
    <t>62599-1202</t>
  </si>
  <si>
    <t>Zatepl. vonk. stien omietka fasádna silikónová hr. zrna 2 mm a polystyrén hr. 50 mm</t>
  </si>
  <si>
    <t>66</t>
  </si>
  <si>
    <t>35</t>
  </si>
  <si>
    <t>62599-1208</t>
  </si>
  <si>
    <t>Zatepl. vonk. stien omietka fasádna silikónová hr. zrna 2 mm a polystyrén XPS hr.120 mm</t>
  </si>
  <si>
    <t>68</t>
  </si>
  <si>
    <t>62766-1111</t>
  </si>
  <si>
    <t>Penetračný náter podlahy</t>
  </si>
  <si>
    <t>70</t>
  </si>
  <si>
    <t>37</t>
  </si>
  <si>
    <t>62999-1602</t>
  </si>
  <si>
    <t>Diagonálne armovanie rohov otvorov</t>
  </si>
  <si>
    <t>súbor</t>
  </si>
  <si>
    <t>72</t>
  </si>
  <si>
    <t>62999-3621</t>
  </si>
  <si>
    <t>Zatepl.vonk.ostenia šírka do 300mm omietka fasádna silikónová hr. zrna 2 mm a Minerálna vlna TF hr.40m</t>
  </si>
  <si>
    <t>74</t>
  </si>
  <si>
    <t>39</t>
  </si>
  <si>
    <t>62999-4002</t>
  </si>
  <si>
    <t>Soklová lišta š. 150 mm k zateplovaniu stien</t>
  </si>
  <si>
    <t>76</t>
  </si>
  <si>
    <t>62999-4006</t>
  </si>
  <si>
    <t>Rohová lišta Al 100x100 mm s tkaninou k zateplovaniu stien</t>
  </si>
  <si>
    <t>78</t>
  </si>
  <si>
    <t>41</t>
  </si>
  <si>
    <t>63131-2611</t>
  </si>
  <si>
    <t>Mazanina z betónu prostého tr. C 20 hr. 5-8 cm</t>
  </si>
  <si>
    <t>80</t>
  </si>
  <si>
    <t>63131-9151</t>
  </si>
  <si>
    <t>Príplatok za prehlad. povrchu mazaniny tr. B10 ocel. hlad. hr. do 8 cm</t>
  </si>
  <si>
    <t>82</t>
  </si>
  <si>
    <t>43</t>
  </si>
  <si>
    <t>63131-9171</t>
  </si>
  <si>
    <t>Prípl. za stiahnutie povrchu mazaniny pred vlož. výstuže hr. do 8 cm</t>
  </si>
  <si>
    <t>84</t>
  </si>
  <si>
    <t>63136-1921</t>
  </si>
  <si>
    <t>Výstuž betónových mazanín zo zvarovaných sietí ťahaných</t>
  </si>
  <si>
    <t>86</t>
  </si>
  <si>
    <t>45</t>
  </si>
  <si>
    <t>63157-1002</t>
  </si>
  <si>
    <t>Násyp pod podlahy z kameniva ťaženého 0-4 tr. I</t>
  </si>
  <si>
    <t>88</t>
  </si>
  <si>
    <t>63247-7005</t>
  </si>
  <si>
    <t>Nivelačná stierka podlahová KNAUF hrúbky 3mm</t>
  </si>
  <si>
    <t>90</t>
  </si>
  <si>
    <t>47</t>
  </si>
  <si>
    <t>64294-2611</t>
  </si>
  <si>
    <t>Osadenie dverných zárubní kovových do 2,5 m2 s mont. penou</t>
  </si>
  <si>
    <t>92</t>
  </si>
  <si>
    <t>553 300840</t>
  </si>
  <si>
    <t xml:space="preserve">Zárubňa oceľová CGH 60x197x10cm L </t>
  </si>
  <si>
    <t>94</t>
  </si>
  <si>
    <t>49</t>
  </si>
  <si>
    <t>553 300850</t>
  </si>
  <si>
    <t xml:space="preserve">Zárubňa oceľová CGH 60x197x10cm P </t>
  </si>
  <si>
    <t>96</t>
  </si>
  <si>
    <t>553 301100</t>
  </si>
  <si>
    <t>Zárubňa oceľová CGH 70x197cm P</t>
  </si>
  <si>
    <t>98</t>
  </si>
  <si>
    <t>51</t>
  </si>
  <si>
    <t>553 301110</t>
  </si>
  <si>
    <t>Zárubňa oceľová CGH 70x197cm poziarna odolnost P.</t>
  </si>
  <si>
    <t>100</t>
  </si>
  <si>
    <t>553 301240</t>
  </si>
  <si>
    <t>Zárubňa oceľová CGH 80x197x16cm poziarna odolnost L</t>
  </si>
  <si>
    <t>102</t>
  </si>
  <si>
    <t>53</t>
  </si>
  <si>
    <t>553 301250</t>
  </si>
  <si>
    <t>Zárubňa oceľová CGH 80x197x16cm poziarna odolnost P</t>
  </si>
  <si>
    <t>104</t>
  </si>
  <si>
    <t>553 301360</t>
  </si>
  <si>
    <t xml:space="preserve">Zárubňa oceľová CGH 80x197x16cm L </t>
  </si>
  <si>
    <t>106</t>
  </si>
  <si>
    <t>55</t>
  </si>
  <si>
    <t>553 301370</t>
  </si>
  <si>
    <t xml:space="preserve">Zárubňa oceľová CGH 80x197x16cm P </t>
  </si>
  <si>
    <t>108</t>
  </si>
  <si>
    <t>553 301390</t>
  </si>
  <si>
    <t xml:space="preserve">Zárubňa oceľová CGH 90x197x16cm P </t>
  </si>
  <si>
    <t>110</t>
  </si>
  <si>
    <t>57</t>
  </si>
  <si>
    <t>553 301391</t>
  </si>
  <si>
    <t>Zárubňa oceľová CGH 90x197x16cm L</t>
  </si>
  <si>
    <t>112</t>
  </si>
  <si>
    <t>553301391.1</t>
  </si>
  <si>
    <t xml:space="preserve">Zárubňa oceľová CGH 1750x197x16cm L </t>
  </si>
  <si>
    <t>-692307146</t>
  </si>
  <si>
    <t>59</t>
  </si>
  <si>
    <t>64294-2831</t>
  </si>
  <si>
    <t>Osadenie dverných zárubní kovových protipoziarnych s mont. penou</t>
  </si>
  <si>
    <t>114</t>
  </si>
  <si>
    <t>64899-1113</t>
  </si>
  <si>
    <t>Osadenie parapetných dosák z plastických hmôt š. nad 20 cm</t>
  </si>
  <si>
    <t>116</t>
  </si>
  <si>
    <t>61</t>
  </si>
  <si>
    <t>611 9A0108</t>
  </si>
  <si>
    <t xml:space="preserve">Parapeta vnútorná </t>
  </si>
  <si>
    <t>118</t>
  </si>
  <si>
    <t>D7</t>
  </si>
  <si>
    <t>9 - OSTATNÉ KONŠTRUKCIE A PRÁCE</t>
  </si>
  <si>
    <t>93890-1411</t>
  </si>
  <si>
    <t>Dezinfekcia podlah  roztokom chlórnanu sódneho</t>
  </si>
  <si>
    <t>120</t>
  </si>
  <si>
    <t>63</t>
  </si>
  <si>
    <t>94194-4042</t>
  </si>
  <si>
    <t>Montáž lešenia ľahk. radového bez podláh š.do 1,2 m v. do 30 m</t>
  </si>
  <si>
    <t>122</t>
  </si>
  <si>
    <t>94194-4292</t>
  </si>
  <si>
    <t>Príplatok za prvý a každý ďalší mesiac použitia lešenia k pol. -4042</t>
  </si>
  <si>
    <t>124</t>
  </si>
  <si>
    <t>65</t>
  </si>
  <si>
    <t>94194-4842</t>
  </si>
  <si>
    <t>Demontáž lešenia ľahk. radového bez podláh š.do 1,2 m v. do 30 m</t>
  </si>
  <si>
    <t>126</t>
  </si>
  <si>
    <t>94195-5001</t>
  </si>
  <si>
    <t>Lešenie ľahké prac. pomocné výš. podlahy do 1,2 m</t>
  </si>
  <si>
    <t>128</t>
  </si>
  <si>
    <t>67</t>
  </si>
  <si>
    <t>94195-5202</t>
  </si>
  <si>
    <t>Lešenie ľahké prac. pomocné v šachte plocha do 6 m2 v. do 3,5 m</t>
  </si>
  <si>
    <t>130</t>
  </si>
  <si>
    <t>94494-4102</t>
  </si>
  <si>
    <t>Ochranná sieť z umelých vlákien bez obrátkovosti</t>
  </si>
  <si>
    <t>132</t>
  </si>
  <si>
    <t>69</t>
  </si>
  <si>
    <t>95290-1111</t>
  </si>
  <si>
    <t>Vyčistenie budov byt. alebo občian. výstavby pri výške podlažia do 4 m</t>
  </si>
  <si>
    <t>134</t>
  </si>
  <si>
    <t>953996121</t>
  </si>
  <si>
    <t>PCI okenný APU profil s integrovanou tkaninou</t>
  </si>
  <si>
    <t>-606345275</t>
  </si>
  <si>
    <t>71</t>
  </si>
  <si>
    <t>96203-1132</t>
  </si>
  <si>
    <t>Búranie priečok z tehál MV, MVC hr. do 10 cm, plocha nad 4 m2</t>
  </si>
  <si>
    <t>136</t>
  </si>
  <si>
    <t>96203-1133</t>
  </si>
  <si>
    <t>Búranie priečok z tehál MV, MVC hr. do 15 cm, plocha nad 4 m2</t>
  </si>
  <si>
    <t>138</t>
  </si>
  <si>
    <t>73</t>
  </si>
  <si>
    <t>96203-2231</t>
  </si>
  <si>
    <t>Búranie muriva z tehál na MV, MVC alebo otvorov nad 4 m2</t>
  </si>
  <si>
    <t>140</t>
  </si>
  <si>
    <t>96305-1113</t>
  </si>
  <si>
    <t>Búranie železobet. stropov doskových hr. nad 8 cm</t>
  </si>
  <si>
    <t>142</t>
  </si>
  <si>
    <t>75</t>
  </si>
  <si>
    <t>96504-3341</t>
  </si>
  <si>
    <t>Búranie bet. podkladu s poterom hr. do 10 cm nad 4 m2</t>
  </si>
  <si>
    <t>144</t>
  </si>
  <si>
    <t>96508-1712</t>
  </si>
  <si>
    <t>Búranie dlažieb xylolit. alebo keram. hr. do 1 cm do 1 m2</t>
  </si>
  <si>
    <t>146</t>
  </si>
  <si>
    <t>77</t>
  </si>
  <si>
    <t>96508-2932</t>
  </si>
  <si>
    <t>Odstránenie násypov pod podlahy hr. do 20 cm do 2 m2</t>
  </si>
  <si>
    <t>148</t>
  </si>
  <si>
    <t>96607-7111</t>
  </si>
  <si>
    <t>Odstr. rôznych konštr. ocel. doplnkové do 20 kg</t>
  </si>
  <si>
    <t>150</t>
  </si>
  <si>
    <t>79</t>
  </si>
  <si>
    <t>96607-7121</t>
  </si>
  <si>
    <t>Odstr. rôznych konštr.ocel. doplnkové do 10 kg vpust</t>
  </si>
  <si>
    <t>152</t>
  </si>
  <si>
    <t>96806-1112</t>
  </si>
  <si>
    <t>Vyvesenie alebo zavesenie drev. krídiel okien do 1,5 m2</t>
  </si>
  <si>
    <t>154</t>
  </si>
  <si>
    <t>81</t>
  </si>
  <si>
    <t>96806-1115</t>
  </si>
  <si>
    <t>Dem. okien drevenych obv, do 1m</t>
  </si>
  <si>
    <t>156</t>
  </si>
  <si>
    <t>96806-1116</t>
  </si>
  <si>
    <t>Dem. dveri vchodovych obvodu do 2m</t>
  </si>
  <si>
    <t>158</t>
  </si>
  <si>
    <t>83</t>
  </si>
  <si>
    <t>96806-1125</t>
  </si>
  <si>
    <t>Vyvesenie alebo zavesenie drev. krídiel dvier do 2 m2</t>
  </si>
  <si>
    <t>160</t>
  </si>
  <si>
    <t>96807-1127</t>
  </si>
  <si>
    <t>Vyvesenie dvernych kridel do suti</t>
  </si>
  <si>
    <t>ks</t>
  </si>
  <si>
    <t>162</t>
  </si>
  <si>
    <t>85</t>
  </si>
  <si>
    <t>96807-2455</t>
  </si>
  <si>
    <t>Vybúranie kov. dverných zárubní do 2 m2</t>
  </si>
  <si>
    <t>164</t>
  </si>
  <si>
    <t>96807-2558</t>
  </si>
  <si>
    <t>Vybúranie kov. vrát do 5 m2</t>
  </si>
  <si>
    <t>166</t>
  </si>
  <si>
    <t>87</t>
  </si>
  <si>
    <t>96807-2641</t>
  </si>
  <si>
    <t>Vybúranie kov. stien akýchkoľvek okrem výkladových</t>
  </si>
  <si>
    <t>168</t>
  </si>
  <si>
    <t>96807-2875</t>
  </si>
  <si>
    <t>Vybúranie kov. rolet zvinovacích mrežových do 2 m2</t>
  </si>
  <si>
    <t>170</t>
  </si>
  <si>
    <t>89</t>
  </si>
  <si>
    <t>97403-1121</t>
  </si>
  <si>
    <t>Vysekanie rýh v tehelnom murive hl. do 5 cm š. do 3 cm</t>
  </si>
  <si>
    <t>172</t>
  </si>
  <si>
    <t>97607-1111</t>
  </si>
  <si>
    <t>Vybúranie kovových zábradlí a madiel</t>
  </si>
  <si>
    <t>174</t>
  </si>
  <si>
    <t>91</t>
  </si>
  <si>
    <t>97608-3141</t>
  </si>
  <si>
    <t>Vybúr. škrabákov, stup. želiez, komín. konzol z betónu</t>
  </si>
  <si>
    <t>176</t>
  </si>
  <si>
    <t>97608-5511</t>
  </si>
  <si>
    <t>Vyburanie stresneho vylezu</t>
  </si>
  <si>
    <t>178</t>
  </si>
  <si>
    <t>93</t>
  </si>
  <si>
    <t>97801-5291</t>
  </si>
  <si>
    <t>Odstránenie fasádnej omietky s mozaikovým obkladom po nosnú konštrukciu steny v rozsahu do 100 %</t>
  </si>
  <si>
    <t>180</t>
  </si>
  <si>
    <t>97805-9511</t>
  </si>
  <si>
    <t>Vybúranie obkladov vnút. z obkladačiek plochy do 1 m2</t>
  </si>
  <si>
    <t>182</t>
  </si>
  <si>
    <t>95</t>
  </si>
  <si>
    <t>97901-1111</t>
  </si>
  <si>
    <t>Zvislá doprava sute a vybúr. hmôt za prvé podlažie</t>
  </si>
  <si>
    <t>184</t>
  </si>
  <si>
    <t>97901-1121</t>
  </si>
  <si>
    <t>Zvislá doprava sute a vybúr. hmôt za každé ďalšie podlažie</t>
  </si>
  <si>
    <t>186</t>
  </si>
  <si>
    <t>97</t>
  </si>
  <si>
    <t>97901-7111</t>
  </si>
  <si>
    <t>Zvislé premiestnenie sute k miestu nakládky nosením do 3,5 m</t>
  </si>
  <si>
    <t>188</t>
  </si>
  <si>
    <t>97908-1111</t>
  </si>
  <si>
    <t>Odvoz sute a vybúraných hmôt na skládku do 1 km</t>
  </si>
  <si>
    <t>190</t>
  </si>
  <si>
    <t>99</t>
  </si>
  <si>
    <t>97908-1121</t>
  </si>
  <si>
    <t>Odvoz sute a vybúraných hmôt na skládku každý ďalší 1 km</t>
  </si>
  <si>
    <t>192</t>
  </si>
  <si>
    <t>97908-2111</t>
  </si>
  <si>
    <t>Vnútrostavenisková doprava sute a vybúraných hmôt do 10 m</t>
  </si>
  <si>
    <t>194</t>
  </si>
  <si>
    <t>101</t>
  </si>
  <si>
    <t>97908-2121</t>
  </si>
  <si>
    <t>Vnútrost. doprava sute a vybúraných hmôt každých ďalších 5 m</t>
  </si>
  <si>
    <t>196</t>
  </si>
  <si>
    <t>97911-8705</t>
  </si>
  <si>
    <t>Poplatok za ulož.a znešk.st.odp.na urč.sklád.-asfalt.lepenka "Z"-zvláštny odpad</t>
  </si>
  <si>
    <t>198</t>
  </si>
  <si>
    <t>103</t>
  </si>
  <si>
    <t>97913-1413</t>
  </si>
  <si>
    <t>Poplatok za ulož.a znešk.stav.odp na urč.sklád.-hlušina a kamenivo "O"-ost.odpad</t>
  </si>
  <si>
    <t>200</t>
  </si>
  <si>
    <t>97913-1414</t>
  </si>
  <si>
    <t>Poplatok za ulož.a znešk.stav.odp na urč.sklád.-drevo,sklo,zelezo-ost.odpad</t>
  </si>
  <si>
    <t>202</t>
  </si>
  <si>
    <t>105</t>
  </si>
  <si>
    <t>97913-1415</t>
  </si>
  <si>
    <t>Poplatok za uloženie vykopanej zeminy</t>
  </si>
  <si>
    <t>204</t>
  </si>
  <si>
    <t>99801-1002</t>
  </si>
  <si>
    <t>Presun hmôt pre budovy murované výšky do 12 m</t>
  </si>
  <si>
    <t>206</t>
  </si>
  <si>
    <t>D8</t>
  </si>
  <si>
    <t>PRÁCE A DODÁVKY PSV</t>
  </si>
  <si>
    <t>D9</t>
  </si>
  <si>
    <t>71 - IZOLÁCIE</t>
  </si>
  <si>
    <t>D10</t>
  </si>
  <si>
    <t>711 - Izolácie proti vode a vlhkosti</t>
  </si>
  <si>
    <t>107</t>
  </si>
  <si>
    <t>71111-1052</t>
  </si>
  <si>
    <t>Zhotov. izolácie proti vlhkostiza studena vodorovná  tekutou lepenkou</t>
  </si>
  <si>
    <t>208</t>
  </si>
  <si>
    <t>99871-1202</t>
  </si>
  <si>
    <t>Presun hmôt pre izolácie proti vode v objektoch výšky do 12 m</t>
  </si>
  <si>
    <t>%</t>
  </si>
  <si>
    <t>210</t>
  </si>
  <si>
    <t>D11</t>
  </si>
  <si>
    <t>712 - Povlakové krytiny</t>
  </si>
  <si>
    <t>109</t>
  </si>
  <si>
    <t>71230-0832</t>
  </si>
  <si>
    <t>Odstránenie povl. krytiny striech do 10° 2-vrstvovej</t>
  </si>
  <si>
    <t>212</t>
  </si>
  <si>
    <t>71247-1801</t>
  </si>
  <si>
    <t>Zhotovenie povl. krytiny striech do 30° voľne fólia PVC</t>
  </si>
  <si>
    <t>214</t>
  </si>
  <si>
    <t>111</t>
  </si>
  <si>
    <t>283 220840</t>
  </si>
  <si>
    <t>Fólia HYDROIZOL hr. 2,0 mm</t>
  </si>
  <si>
    <t>216</t>
  </si>
  <si>
    <t>211971121</t>
  </si>
  <si>
    <t>Zhotov.vrstvy z geotextílie</t>
  </si>
  <si>
    <t>1691075076</t>
  </si>
  <si>
    <t>113</t>
  </si>
  <si>
    <t>693110001200.1</t>
  </si>
  <si>
    <t>Geotextília PP 300</t>
  </si>
  <si>
    <t>1022750659</t>
  </si>
  <si>
    <t>712973231</t>
  </si>
  <si>
    <t>Detaily k PVC-P fóliam zaizolovanie kruhového prestupu 51 – 100 mm</t>
  </si>
  <si>
    <t>2008228357</t>
  </si>
  <si>
    <t>115</t>
  </si>
  <si>
    <t>283220002000</t>
  </si>
  <si>
    <t>Hydroizolačná fólia na báze PVC-P  hr. 2 mm s ochranou proti UV      žiareniu</t>
  </si>
  <si>
    <t>-1804714642</t>
  </si>
  <si>
    <t>712973232</t>
  </si>
  <si>
    <t>Detaily k PVC-P fóliam zaizolovanie šachtyú výlezu na strechu</t>
  </si>
  <si>
    <t>1761371403</t>
  </si>
  <si>
    <t>117</t>
  </si>
  <si>
    <t>283220001200</t>
  </si>
  <si>
    <t>Hydroizolačná fólia PVC-P hr. 2 mm</t>
  </si>
  <si>
    <t>408142860</t>
  </si>
  <si>
    <t>712973245</t>
  </si>
  <si>
    <t>Zhotovenie flekov v rohoch na povlakovej krytine z PVC-P fólie</t>
  </si>
  <si>
    <t>480236225</t>
  </si>
  <si>
    <t>119</t>
  </si>
  <si>
    <t>283220001200.1</t>
  </si>
  <si>
    <t>-318651198</t>
  </si>
  <si>
    <t>712991030</t>
  </si>
  <si>
    <t>Montáž podkladnej konštrukcie z OSB dosiek na atike šírky 311 - 410 mm pod klampiarske konštrukcie</t>
  </si>
  <si>
    <t>-1478942337</t>
  </si>
  <si>
    <t>121</t>
  </si>
  <si>
    <t>311690001000</t>
  </si>
  <si>
    <t>Rozperný nit d 6x30 mm do betónu, hliníkový</t>
  </si>
  <si>
    <t>9469127</t>
  </si>
  <si>
    <t>607260000300</t>
  </si>
  <si>
    <t>Doska OSB 3 napr.Superfinish ECO nebrúsené hrxlxš 18x2500x1250 mm</t>
  </si>
  <si>
    <t>-1019607520</t>
  </si>
  <si>
    <t>123</t>
  </si>
  <si>
    <t>71250-0845</t>
  </si>
  <si>
    <t>Odstránenie ventilač hlavice na oblej  streche</t>
  </si>
  <si>
    <t>218</t>
  </si>
  <si>
    <t>71286-1703</t>
  </si>
  <si>
    <t>Zhot. povl. krytiny striech samost. vytiahnutím fólie prilepenej v celej ploche</t>
  </si>
  <si>
    <t>220</t>
  </si>
  <si>
    <t>125</t>
  </si>
  <si>
    <t>71295-1111</t>
  </si>
  <si>
    <t>Montáž ventilačnej hlavice na povlak. krytine z PVC</t>
  </si>
  <si>
    <t>222</t>
  </si>
  <si>
    <t>286 513450</t>
  </si>
  <si>
    <t>Hlavica ventil. PVC 110/600mm</t>
  </si>
  <si>
    <t>224</t>
  </si>
  <si>
    <t>127</t>
  </si>
  <si>
    <t>562 481170</t>
  </si>
  <si>
    <t>Vpusť strešná HL64 DN 75/110 s koš</t>
  </si>
  <si>
    <t>226</t>
  </si>
  <si>
    <t>71296-1111</t>
  </si>
  <si>
    <t>Montáž stresnej vpuste na povlak. krytine z PVC</t>
  </si>
  <si>
    <t>228</t>
  </si>
  <si>
    <t>129</t>
  </si>
  <si>
    <t>99871-2202</t>
  </si>
  <si>
    <t>Presun hmôt pre izolácie povlakové v objektoch výšky do 12 m</t>
  </si>
  <si>
    <t>230</t>
  </si>
  <si>
    <t>D12</t>
  </si>
  <si>
    <t>713 - Izolácie tepelné</t>
  </si>
  <si>
    <t>71311-101</t>
  </si>
  <si>
    <t>Montáž tep. izolácie stropov, položenie na vrch</t>
  </si>
  <si>
    <t>232</t>
  </si>
  <si>
    <t>131</t>
  </si>
  <si>
    <t>71311-1111</t>
  </si>
  <si>
    <t>Montáž tep. izolácie stropov, položenie na vrch prilepenim</t>
  </si>
  <si>
    <t>234</t>
  </si>
  <si>
    <t>283 1C0307</t>
  </si>
  <si>
    <t>Doska z polystyrénu EPS 150 S, 1000x500x100 mm</t>
  </si>
  <si>
    <t>236</t>
  </si>
  <si>
    <t>133</t>
  </si>
  <si>
    <t>283 1C03071</t>
  </si>
  <si>
    <t>Doska z polystyrénu EPS 150 S, 1000x500x70 mm</t>
  </si>
  <si>
    <t>238</t>
  </si>
  <si>
    <t>283 1C0310</t>
  </si>
  <si>
    <t>Doska z polystyrénu EPS 150 S, 1000x500x120-0 mm</t>
  </si>
  <si>
    <t>240</t>
  </si>
  <si>
    <t>135</t>
  </si>
  <si>
    <t>283 1C0312</t>
  </si>
  <si>
    <t>Doska z polystyrénu EPS 150 S, 1000x500x240 mm</t>
  </si>
  <si>
    <t>242</t>
  </si>
  <si>
    <t>71311-1112</t>
  </si>
  <si>
    <t>244</t>
  </si>
  <si>
    <t>137</t>
  </si>
  <si>
    <t>71319-1120</t>
  </si>
  <si>
    <t>Izolácia tepelná podláh, stropov, striech vrchom, položením PE fólia</t>
  </si>
  <si>
    <t>246</t>
  </si>
  <si>
    <t>283 2E0612</t>
  </si>
  <si>
    <t>Páska k parozábrane AL  - 100m/bal - 311115</t>
  </si>
  <si>
    <t>248</t>
  </si>
  <si>
    <t>139</t>
  </si>
  <si>
    <t>283 963880</t>
  </si>
  <si>
    <t>Fólia PE</t>
  </si>
  <si>
    <t>250</t>
  </si>
  <si>
    <t>71319-1410</t>
  </si>
  <si>
    <t>Izolácia tepelná položenie parozábrany z PE folie /Isotec, Tyvek a pod./ hr 0,1m</t>
  </si>
  <si>
    <t>252</t>
  </si>
  <si>
    <t>141</t>
  </si>
  <si>
    <t>99871-3202</t>
  </si>
  <si>
    <t>Presun hmôt pre izolácie tepelné v objektoch výšky do 12 m</t>
  </si>
  <si>
    <t>254</t>
  </si>
  <si>
    <t>D15</t>
  </si>
  <si>
    <t>76 - KONŠTRUKCIE</t>
  </si>
  <si>
    <t>D16</t>
  </si>
  <si>
    <t>763 - Konštrukcie  - drevostavby</t>
  </si>
  <si>
    <t>76311-1137</t>
  </si>
  <si>
    <t>Priečky sadrokart. s izol. hr 100 mm RIGIPS jednod. CW a UW dosky 1x RBI hr 12,5</t>
  </si>
  <si>
    <t>258</t>
  </si>
  <si>
    <t>143</t>
  </si>
  <si>
    <t>76311-2118</t>
  </si>
  <si>
    <t>Priečky sadrokart. s izol. hr 150 mm RIGIPS jednod. oceľ profil dosky 2x RB 12,5</t>
  </si>
  <si>
    <t>260</t>
  </si>
  <si>
    <t>76312-1113</t>
  </si>
  <si>
    <t>Predsadená stena W611 12,5 mm bez nos. konštr. lepená celoplošne GKBI</t>
  </si>
  <si>
    <t>262</t>
  </si>
  <si>
    <t>145</t>
  </si>
  <si>
    <t>76312-3222</t>
  </si>
  <si>
    <t>Predsadená stena W625 12,5 mm 1xopláštená GKF 115 mm</t>
  </si>
  <si>
    <t>264</t>
  </si>
  <si>
    <t>76312-3222.1</t>
  </si>
  <si>
    <t>Predsadená stena W625 12,5 mm 1xopláštená GKF- špalety</t>
  </si>
  <si>
    <t>1035945221</t>
  </si>
  <si>
    <t>147</t>
  </si>
  <si>
    <t>76313-3032</t>
  </si>
  <si>
    <t>Podhľady sadr RIGIPS zavesený 2x profil UD a CD dosky RBI tl 12,5 mm</t>
  </si>
  <si>
    <t>266</t>
  </si>
  <si>
    <t>763190010</t>
  </si>
  <si>
    <t>Úprava spojov sdk konštrukcií prepáskovaním a pretmelením</t>
  </si>
  <si>
    <t>-2140423662</t>
  </si>
  <si>
    <t>149</t>
  </si>
  <si>
    <t>99876-3201</t>
  </si>
  <si>
    <t>Presun hmôt pre drevostavby v objektoch  výšky do 12 m</t>
  </si>
  <si>
    <t>268</t>
  </si>
  <si>
    <t>D17</t>
  </si>
  <si>
    <t>764 - Konštrukcie klampiarske</t>
  </si>
  <si>
    <t>76431-7800</t>
  </si>
  <si>
    <t>Klamp. demont. zastrešenia hladkého zo železobet. dosiek</t>
  </si>
  <si>
    <t>270</t>
  </si>
  <si>
    <t>151</t>
  </si>
  <si>
    <t>76433-1832</t>
  </si>
  <si>
    <t>Klamp. demont. lem. múrov na ploch. strech. rš 330 45-ST</t>
  </si>
  <si>
    <t>272</t>
  </si>
  <si>
    <t>76433-1850</t>
  </si>
  <si>
    <t>Klamp. demont. lem. múrov na ploch. strech. rš 500 -30ST</t>
  </si>
  <si>
    <t>274</t>
  </si>
  <si>
    <t>153</t>
  </si>
  <si>
    <t>76441-0330</t>
  </si>
  <si>
    <t>Klamp. AL hr. 0,8 oplechovanie parapetov rš300 dl 980 kl1</t>
  </si>
  <si>
    <t>276</t>
  </si>
  <si>
    <t>76441-0331</t>
  </si>
  <si>
    <t>Klamp. AL hr. 0,8 oplechovanie parapetov rš 300 dl 2670 kl2</t>
  </si>
  <si>
    <t>278</t>
  </si>
  <si>
    <t>155</t>
  </si>
  <si>
    <t>76441-0361</t>
  </si>
  <si>
    <t>Klamp. AL hr. 0,8 oplechovanie parapetov rš 300 dl 2000 kl3</t>
  </si>
  <si>
    <t>280</t>
  </si>
  <si>
    <t>76441-0362</t>
  </si>
  <si>
    <t>Klamp. AL hr. 0,8 oplechovanie atiky rš 780 dl 80000 kl4</t>
  </si>
  <si>
    <t>282</t>
  </si>
  <si>
    <t>157</t>
  </si>
  <si>
    <t>76441-0363</t>
  </si>
  <si>
    <t>Klamp. AL hr. 0,8 oplechovanie rš 560 dl 1390 kl5</t>
  </si>
  <si>
    <t>284</t>
  </si>
  <si>
    <t>76441-0364</t>
  </si>
  <si>
    <t>Klamp. AL hr. 0,8 oplechovanie sachty rš 2490 dl 2700 kl6</t>
  </si>
  <si>
    <t>286</t>
  </si>
  <si>
    <t>159</t>
  </si>
  <si>
    <t>76441-0365</t>
  </si>
  <si>
    <t>Klamp. AL hr. 0,8 oplechovanie striesky rš 760 dl 13050 kl7</t>
  </si>
  <si>
    <t>288</t>
  </si>
  <si>
    <t>76441-0366</t>
  </si>
  <si>
    <t>Klamp. AL hr. 0,8 oplechovanie parapetov rš 300 dl1220 kl8</t>
  </si>
  <si>
    <t>290</t>
  </si>
  <si>
    <t>161</t>
  </si>
  <si>
    <t>76441-0367</t>
  </si>
  <si>
    <t>Klamp. AL hr. 0,8 oplechovanie parapetov rš 300 dl 1320 kl3</t>
  </si>
  <si>
    <t>292</t>
  </si>
  <si>
    <t>76441-0850</t>
  </si>
  <si>
    <t>Klamp. demont. parapetov rš 330</t>
  </si>
  <si>
    <t>294</t>
  </si>
  <si>
    <t>163</t>
  </si>
  <si>
    <t>76443-0840</t>
  </si>
  <si>
    <t>Klamp. demont. oplechovanie múrov rš 500</t>
  </si>
  <si>
    <t>296</t>
  </si>
  <si>
    <t>76498-1321</t>
  </si>
  <si>
    <t>Hmoždinky do 12mm do konštrukcie ze železobetonu</t>
  </si>
  <si>
    <t>298</t>
  </si>
  <si>
    <t>165</t>
  </si>
  <si>
    <t>D-111-04</t>
  </si>
  <si>
    <t>Hmoždinka 12 kovová METRICKY závit</t>
  </si>
  <si>
    <t>300</t>
  </si>
  <si>
    <t>99876-4202</t>
  </si>
  <si>
    <t>Presun hmôt pre klampiarske konštr. v objektoch  výšky do 12 m</t>
  </si>
  <si>
    <t>302</t>
  </si>
  <si>
    <t>D18</t>
  </si>
  <si>
    <t>766 - Konštrukcie stolárske</t>
  </si>
  <si>
    <t>167</t>
  </si>
  <si>
    <t>76641-1821</t>
  </si>
  <si>
    <t>Demontáž obloženia stien z paluboviek</t>
  </si>
  <si>
    <t>304</t>
  </si>
  <si>
    <t>76641-1822</t>
  </si>
  <si>
    <t>Demontáž podkladových roštov pre obloženie stien</t>
  </si>
  <si>
    <t>306</t>
  </si>
  <si>
    <t>169</t>
  </si>
  <si>
    <t>76666-1101</t>
  </si>
  <si>
    <t>Montáž dvier kompl. otvár. do zárubne 1-krídl.</t>
  </si>
  <si>
    <t>308</t>
  </si>
  <si>
    <t>611 603220</t>
  </si>
  <si>
    <t>Dvere vnútorné plné 80x197 lave, lamino L1</t>
  </si>
  <si>
    <t>382849403</t>
  </si>
  <si>
    <t>171</t>
  </si>
  <si>
    <t>611 603221</t>
  </si>
  <si>
    <t>Dvere vnútorné plné 80x197 prave, lamino P1</t>
  </si>
  <si>
    <t>833185736</t>
  </si>
  <si>
    <t>611 603200</t>
  </si>
  <si>
    <t>Dvere vnútorné plné 60x197 lave, lamino L2</t>
  </si>
  <si>
    <t>1692647631</t>
  </si>
  <si>
    <t>173</t>
  </si>
  <si>
    <t>611 628030</t>
  </si>
  <si>
    <t>Dvere vnútorné plné 90x197 prave, lamino P3</t>
  </si>
  <si>
    <t>-533740987</t>
  </si>
  <si>
    <t>611 603200.1</t>
  </si>
  <si>
    <t>Dvere vnútorné plné 60x197 lave, lamino L5</t>
  </si>
  <si>
    <t>-762930899</t>
  </si>
  <si>
    <t>175</t>
  </si>
  <si>
    <t>611 603201</t>
  </si>
  <si>
    <t>Dvere vnútorné plné 60x197 prave, lamino P5</t>
  </si>
  <si>
    <t>-1039941494</t>
  </si>
  <si>
    <t>611 628030.1</t>
  </si>
  <si>
    <t>Dvere vnútorné plné 90x197 prave, lamino L6</t>
  </si>
  <si>
    <t>1849610245</t>
  </si>
  <si>
    <t>177</t>
  </si>
  <si>
    <t>611 628030.2</t>
  </si>
  <si>
    <t>Dvere vnútorné plné 90x197 prave, lamino P6</t>
  </si>
  <si>
    <t>330737750</t>
  </si>
  <si>
    <t>611 603230</t>
  </si>
  <si>
    <t>Dvere vnútorné plné 80x197 lave, lamino L7</t>
  </si>
  <si>
    <t>2028472223</t>
  </si>
  <si>
    <t>179</t>
  </si>
  <si>
    <t>611 603231</t>
  </si>
  <si>
    <t>Dvere vnútorné plné 80x197 prave, lamino P7</t>
  </si>
  <si>
    <t>264844358</t>
  </si>
  <si>
    <t>611 6525251.2</t>
  </si>
  <si>
    <t>Dvere protipoziarne 1 kridlove 80/197 EI 30/D1-C prave P8</t>
  </si>
  <si>
    <t>-1836381746</t>
  </si>
  <si>
    <t>181</t>
  </si>
  <si>
    <t>6 116 525 301</t>
  </si>
  <si>
    <t>Dvere protipoziarne 1 kridlove 70x197  EI30,D1-C  prave P9</t>
  </si>
  <si>
    <t>1548741517</t>
  </si>
  <si>
    <t>611 628010</t>
  </si>
  <si>
    <t>Dvere vnútorné plné 70x197 prave, lamino P10</t>
  </si>
  <si>
    <t>969954641</t>
  </si>
  <si>
    <t>183</t>
  </si>
  <si>
    <t>611 605030</t>
  </si>
  <si>
    <t>Dvere vnútorné hladké 1/3 zasklené 80x197 lave L11</t>
  </si>
  <si>
    <t>-891357520</t>
  </si>
  <si>
    <t>611 605010</t>
  </si>
  <si>
    <t>Dvere vnútorné hladké 1/3 zasklené 80x197 prave P11</t>
  </si>
  <si>
    <t>-933250185</t>
  </si>
  <si>
    <t>185</t>
  </si>
  <si>
    <t>611 652620</t>
  </si>
  <si>
    <t>Dvere protipožiarne 1krídlové 80/197 EI30 D3-C lave 1/3 presklene L12</t>
  </si>
  <si>
    <t>-1446474191</t>
  </si>
  <si>
    <t>611 652621</t>
  </si>
  <si>
    <t>Dvere protipožiarne 1krídlové 80/197 EI30 D3-C prave 1/3 presklene P12</t>
  </si>
  <si>
    <t>1126294508</t>
  </si>
  <si>
    <t>187</t>
  </si>
  <si>
    <t>611 628030.3</t>
  </si>
  <si>
    <t>Dvere vnútorné plné 90x197 prave, lamino P13</t>
  </si>
  <si>
    <t>948554480</t>
  </si>
  <si>
    <t>611 603201.1</t>
  </si>
  <si>
    <t>Dvere vnútorné plné 60x197 prave, lamino P14</t>
  </si>
  <si>
    <t>-2098106488</t>
  </si>
  <si>
    <t>189</t>
  </si>
  <si>
    <t>611 628010.1</t>
  </si>
  <si>
    <t>Dvere vnútorné plné 70x197 prave, lamino P15</t>
  </si>
  <si>
    <t>-826340047</t>
  </si>
  <si>
    <t>611 605030.1</t>
  </si>
  <si>
    <t>Dvere vnútorné hladké 1/3 zasklené 80x197 lave L16</t>
  </si>
  <si>
    <t>-443571490</t>
  </si>
  <si>
    <t>191</t>
  </si>
  <si>
    <t>611 605010.1</t>
  </si>
  <si>
    <t>Dvere vnútorné hladké 1/3 zasklené 80x197 prave P16</t>
  </si>
  <si>
    <t>668710253</t>
  </si>
  <si>
    <t>611 652620.1</t>
  </si>
  <si>
    <t>Dvere protipožiarne 1krídlové 80/197 EI30 D3-C lave 1/3 presklene L17</t>
  </si>
  <si>
    <t>-155304127</t>
  </si>
  <si>
    <t>193</t>
  </si>
  <si>
    <t>611 652621.1</t>
  </si>
  <si>
    <t>Dvere protipožiarne 1krídlové 80/197 EI30 D3-C prave 1/3 presklene P17</t>
  </si>
  <si>
    <t>162780073</t>
  </si>
  <si>
    <t>611 653360</t>
  </si>
  <si>
    <t>Dvere protipožiarne 2krídlové vnútor. s nadsvetlikom 175x273 EI30,D3-C D2</t>
  </si>
  <si>
    <t>1088595177</t>
  </si>
  <si>
    <t>195</t>
  </si>
  <si>
    <t>611 653370</t>
  </si>
  <si>
    <t>Dvere protipožiarne 2krídlové vnútor. s nadsvetlikom 175x269 EI30,D3-C D3</t>
  </si>
  <si>
    <t>2065384464</t>
  </si>
  <si>
    <t>611 653370.1</t>
  </si>
  <si>
    <t>Dvere protipožiarne 2krídlové vnútor. s nadsvetlikom 175x270 EI30,D3-C D4</t>
  </si>
  <si>
    <t>712064091</t>
  </si>
  <si>
    <t>197</t>
  </si>
  <si>
    <t>611 8A0010</t>
  </si>
  <si>
    <t>Zárubne s obkladovými lištami do 15 cm 60 x 197</t>
  </si>
  <si>
    <t>352</t>
  </si>
  <si>
    <t>611 8A0020</t>
  </si>
  <si>
    <t>Zárubne s obkladovými lištami do 15 cm 70 x 197</t>
  </si>
  <si>
    <t>354</t>
  </si>
  <si>
    <t>199</t>
  </si>
  <si>
    <t>611 8A0030</t>
  </si>
  <si>
    <t>Zárubne s obkladovými lištami do 15 cm 80 x 197</t>
  </si>
  <si>
    <t>356</t>
  </si>
  <si>
    <t>611 8A0040</t>
  </si>
  <si>
    <t>Zárubne s obkladovými lištami do 15 cm 90 x 197</t>
  </si>
  <si>
    <t>358</t>
  </si>
  <si>
    <t>201</t>
  </si>
  <si>
    <t>6118A0040.1</t>
  </si>
  <si>
    <t>Montáž obložkových zárubní</t>
  </si>
  <si>
    <t>750915730</t>
  </si>
  <si>
    <t>76667-3054</t>
  </si>
  <si>
    <t>Vylez stresny so sklopnym rebrikom -drevo 74x130 cm EI30/D3</t>
  </si>
  <si>
    <t>360</t>
  </si>
  <si>
    <t>203</t>
  </si>
  <si>
    <t>99876-6202</t>
  </si>
  <si>
    <t>Presun hmôt pre konštr. stolárske v objektoch výšky do 12 m</t>
  </si>
  <si>
    <t>362</t>
  </si>
  <si>
    <t>D19</t>
  </si>
  <si>
    <t>767 - Konštrukcie doplnk. kovové stavebné</t>
  </si>
  <si>
    <t>76763-1510</t>
  </si>
  <si>
    <t>Montáž okien plastových</t>
  </si>
  <si>
    <t>364</t>
  </si>
  <si>
    <t>205</t>
  </si>
  <si>
    <t>611 4B1727</t>
  </si>
  <si>
    <t>Okno plast.1-krídlové OS -výš.55, šír.98 cm O 01</t>
  </si>
  <si>
    <t>366</t>
  </si>
  <si>
    <t>611 4B3254</t>
  </si>
  <si>
    <t>Okno plast.3-krídlové OS+O+OS -výš.176, šír.267 cm O 02</t>
  </si>
  <si>
    <t>380</t>
  </si>
  <si>
    <t>207</t>
  </si>
  <si>
    <t>611 4B2054</t>
  </si>
  <si>
    <t>Okno plast.2-krídlové O+O -výš.178, šír.200 cm O 03</t>
  </si>
  <si>
    <t>374</t>
  </si>
  <si>
    <t>6114B1754.1</t>
  </si>
  <si>
    <t>Okno plast.3-krídlové OS -výš.180, šír.98 cm O 04</t>
  </si>
  <si>
    <t>-500843064</t>
  </si>
  <si>
    <t>209</t>
  </si>
  <si>
    <t>611 4B1745</t>
  </si>
  <si>
    <t>Okno plast.1-krídlové OS -výš.87, šír.98 cm O 05</t>
  </si>
  <si>
    <t>368</t>
  </si>
  <si>
    <t>611 4B1754</t>
  </si>
  <si>
    <t>Okno plast.1-krídlové OS -výš.178, šír.98 cm O 06</t>
  </si>
  <si>
    <t>370</t>
  </si>
  <si>
    <t>211</t>
  </si>
  <si>
    <t>611 4B2342</t>
  </si>
  <si>
    <t>Okno plast.2-krídlové OS+OS -výš.58, šír.200 cm O 07</t>
  </si>
  <si>
    <t>378</t>
  </si>
  <si>
    <t>611 4B1905</t>
  </si>
  <si>
    <t>Okno plast.2-krídlové O+O -výš.87, šír.98cm O 08</t>
  </si>
  <si>
    <t>372</t>
  </si>
  <si>
    <t>213</t>
  </si>
  <si>
    <t>611 4B2068</t>
  </si>
  <si>
    <t>Okno plast.2-krídlové O+O -výš.178, šír.200 cm O 09</t>
  </si>
  <si>
    <t>376</t>
  </si>
  <si>
    <t>611 4B4709</t>
  </si>
  <si>
    <t>Okno plast.6-krídlové P+O/OS+P -výš.309, šír.2670 cm O 12</t>
  </si>
  <si>
    <t>382</t>
  </si>
  <si>
    <t>215</t>
  </si>
  <si>
    <t>76764-1510</t>
  </si>
  <si>
    <t>Montáž dverí hliníkových</t>
  </si>
  <si>
    <t>1877885751</t>
  </si>
  <si>
    <t>553 4C2001</t>
  </si>
  <si>
    <t>Dvere protipoziarne AL1 kridlove 80/197 prave EI 30/D1-C L4</t>
  </si>
  <si>
    <t>-762118113</t>
  </si>
  <si>
    <t>217</t>
  </si>
  <si>
    <t>553 4C2002</t>
  </si>
  <si>
    <t>Dvere protipoziarne AL1 kridlove 80/197 lave EI 30/D1-C P4</t>
  </si>
  <si>
    <t>727193819</t>
  </si>
  <si>
    <t>553 4C2002.1</t>
  </si>
  <si>
    <t>Dvere plastové 1 kridlove 109/197 prave P 109 (strecha), farba biela</t>
  </si>
  <si>
    <t>905236441</t>
  </si>
  <si>
    <t>219</t>
  </si>
  <si>
    <t>553 4C2002.2</t>
  </si>
  <si>
    <t>Dvere plastové 1 kridlove 90/197 prave Ľ 90 (1.PP vonkajšie dvere), farba biela</t>
  </si>
  <si>
    <t>1754747918</t>
  </si>
  <si>
    <t>553 4C2320</t>
  </si>
  <si>
    <t>Dvere interiér.2-krídlové hliníkové O+O -výš.266, šír.177 cm, sklo D1</t>
  </si>
  <si>
    <t>1817377736</t>
  </si>
  <si>
    <t>221</t>
  </si>
  <si>
    <t>553 4C2354</t>
  </si>
  <si>
    <t>Stena AL,dvere.2-krídlové hliníkové O+O -výš.297, šír.5600 cm, sklo 10</t>
  </si>
  <si>
    <t>1108715701</t>
  </si>
  <si>
    <t>553 4C2355</t>
  </si>
  <si>
    <t>Stena AL,dvere,2-krídlové hliníkové O+O -výš.297, šír.6560 cm, sklo 11</t>
  </si>
  <si>
    <t>1413782408</t>
  </si>
  <si>
    <t>223</t>
  </si>
  <si>
    <t>76764-4110</t>
  </si>
  <si>
    <t>Montáž dverí, dok. okovania do oc. konšt. otvár. jednokríd.</t>
  </si>
  <si>
    <t>398</t>
  </si>
  <si>
    <t>76764-6510</t>
  </si>
  <si>
    <t>Montáž dverí, dok. okovania do oc. konšt. protipož. jednokr.</t>
  </si>
  <si>
    <t>400</t>
  </si>
  <si>
    <t>225</t>
  </si>
  <si>
    <t>76799-5102</t>
  </si>
  <si>
    <t>Montáž atypických stavebných doplnk. konštrukcií zabradlia do 10 kg</t>
  </si>
  <si>
    <t>402</t>
  </si>
  <si>
    <t>553 000010</t>
  </si>
  <si>
    <t>Oceľové konštrukcie - nosniky schodiska</t>
  </si>
  <si>
    <t>kg</t>
  </si>
  <si>
    <t>404</t>
  </si>
  <si>
    <t>227</t>
  </si>
  <si>
    <t>76799-5113</t>
  </si>
  <si>
    <t>Montáž atypických konštrukcií do 20 kg  zabradlie</t>
  </si>
  <si>
    <t>406</t>
  </si>
  <si>
    <t>553 000011</t>
  </si>
  <si>
    <t>Oceľové konštrukcie - schodiskove zabradlie</t>
  </si>
  <si>
    <t>408</t>
  </si>
  <si>
    <t>229</t>
  </si>
  <si>
    <t>99876-7202</t>
  </si>
  <si>
    <t>Presun hmôt pre kovové stav. doplnk. konštr. v objektoch výšky do 12 m</t>
  </si>
  <si>
    <t>410</t>
  </si>
  <si>
    <t>D20</t>
  </si>
  <si>
    <t>77 - PODLAHY</t>
  </si>
  <si>
    <t>D21</t>
  </si>
  <si>
    <t>771 - Podlahy z dlaždíc  keramických</t>
  </si>
  <si>
    <t>77141-3132</t>
  </si>
  <si>
    <t>Montáž soklov pórov.stupňov.do lepidla do 9cm</t>
  </si>
  <si>
    <t>412</t>
  </si>
  <si>
    <t>231</t>
  </si>
  <si>
    <t>77157-1906</t>
  </si>
  <si>
    <t>Opravy podláh z dlazdíc keram. rež. 200x200</t>
  </si>
  <si>
    <t>414</t>
  </si>
  <si>
    <t>77157-5109</t>
  </si>
  <si>
    <t>Montáž podláh z dlaždíc keram. rež. hlad. 300x300 do tmelu</t>
  </si>
  <si>
    <t>416</t>
  </si>
  <si>
    <t>233</t>
  </si>
  <si>
    <t>597 631600</t>
  </si>
  <si>
    <t>Dlaž. neglaz. 200x200x8 I</t>
  </si>
  <si>
    <t>418</t>
  </si>
  <si>
    <t>597 634000</t>
  </si>
  <si>
    <t>Dlažba keramicka  300x300x9 I</t>
  </si>
  <si>
    <t>420</t>
  </si>
  <si>
    <t>235</t>
  </si>
  <si>
    <t>77157-9792</t>
  </si>
  <si>
    <t>Prípl. za práce v obmedz. priestore pri montáži podláh keram</t>
  </si>
  <si>
    <t>422</t>
  </si>
  <si>
    <t>77199-0191</t>
  </si>
  <si>
    <t>Prípl. k vyrovnaniu podkladu samonivelaz. stierkou 15 Mpa ZKD hr 1 mm</t>
  </si>
  <si>
    <t>424</t>
  </si>
  <si>
    <t>237</t>
  </si>
  <si>
    <t>99877-1202</t>
  </si>
  <si>
    <t>Presun hmôt pre podlahy z dlaždíc v objektoch výšky do 12 m</t>
  </si>
  <si>
    <t>426</t>
  </si>
  <si>
    <t>D22</t>
  </si>
  <si>
    <t>775 - Podlahy vlysové a parketové</t>
  </si>
  <si>
    <t>77542-9124</t>
  </si>
  <si>
    <t>Montáž podlahovej lišty prechodovej  zaklapnutím</t>
  </si>
  <si>
    <t>428</t>
  </si>
  <si>
    <t>239</t>
  </si>
  <si>
    <t>283 187840</t>
  </si>
  <si>
    <t>Lišta prechodova krycia Al  60mm prír</t>
  </si>
  <si>
    <t>430</t>
  </si>
  <si>
    <t>99877-5202</t>
  </si>
  <si>
    <t>Presun hmôt pre podlahy vlysové v objektoch výšky do 12 m</t>
  </si>
  <si>
    <t>432</t>
  </si>
  <si>
    <t>D23</t>
  </si>
  <si>
    <t>776 - Podlahy povlakové</t>
  </si>
  <si>
    <t>241</t>
  </si>
  <si>
    <t>77620-0820</t>
  </si>
  <si>
    <t>Odstránenie podlahovín zo schod. stupňov lepených s podložk.</t>
  </si>
  <si>
    <t>434</t>
  </si>
  <si>
    <t>436</t>
  </si>
  <si>
    <t>243</t>
  </si>
  <si>
    <t>77622-0110</t>
  </si>
  <si>
    <t>Lepenie podlahovín plastových na schod. stupnice rovné</t>
  </si>
  <si>
    <t>438</t>
  </si>
  <si>
    <t>77622-0200</t>
  </si>
  <si>
    <t>Lepenie podlahovín plastových na schod. podstupnice</t>
  </si>
  <si>
    <t>440</t>
  </si>
  <si>
    <t>245</t>
  </si>
  <si>
    <t>284 102490</t>
  </si>
  <si>
    <t>Podlahovina PVC hr. 2,0 mm</t>
  </si>
  <si>
    <t>442</t>
  </si>
  <si>
    <t>77629-0010</t>
  </si>
  <si>
    <t>Montáž plastovej hrany na schodišťových stupňoch</t>
  </si>
  <si>
    <t>444</t>
  </si>
  <si>
    <t>247</t>
  </si>
  <si>
    <t>284 1A9006</t>
  </si>
  <si>
    <t>Hrana šedá 1,2/1,5/2,5m gumová</t>
  </si>
  <si>
    <t>446</t>
  </si>
  <si>
    <t>77649-1111</t>
  </si>
  <si>
    <t>Lepenie plastovej lišty ukončovacie samolepiace soklíky a lišty</t>
  </si>
  <si>
    <t>448</t>
  </si>
  <si>
    <t>249</t>
  </si>
  <si>
    <t>284 1A9002</t>
  </si>
  <si>
    <t>Sokel podlahovy PVC</t>
  </si>
  <si>
    <t>450</t>
  </si>
  <si>
    <t>77651-1820</t>
  </si>
  <si>
    <t>Odstránenie povlakových podláh lepených s podložkou</t>
  </si>
  <si>
    <t>452</t>
  </si>
  <si>
    <t>251</t>
  </si>
  <si>
    <t>77659-1100</t>
  </si>
  <si>
    <t xml:space="preserve">Lepenie povl. podláh z plastových pásov </t>
  </si>
  <si>
    <t>454</t>
  </si>
  <si>
    <t>456</t>
  </si>
  <si>
    <t>253</t>
  </si>
  <si>
    <t>77699-0191</t>
  </si>
  <si>
    <t>Prípl. k vyrovnaniu podkladu samonivel stierkou  15 Mpa ZKD 1mm</t>
  </si>
  <si>
    <t>458</t>
  </si>
  <si>
    <t>77699-4111</t>
  </si>
  <si>
    <t>Ostatné práce pri povl. podlahách, zvarovanie podlahovín</t>
  </si>
  <si>
    <t>460</t>
  </si>
  <si>
    <t>255</t>
  </si>
  <si>
    <t>99877-6202</t>
  </si>
  <si>
    <t>Presun hmôt pre podlahy povlakové v objektoch výšky do 12 m</t>
  </si>
  <si>
    <t>462</t>
  </si>
  <si>
    <t>D24</t>
  </si>
  <si>
    <t>78 - DOKONČOVACIE PRÁCE</t>
  </si>
  <si>
    <t>D25</t>
  </si>
  <si>
    <t>781 - Obklady z obkladačiek a dosiek</t>
  </si>
  <si>
    <t>256</t>
  </si>
  <si>
    <t>78144-1017</t>
  </si>
  <si>
    <t>Montáž obkladov vnút. z obklad. hutných 300x200 do malty</t>
  </si>
  <si>
    <t>464</t>
  </si>
  <si>
    <t>257</t>
  </si>
  <si>
    <t>597 671510</t>
  </si>
  <si>
    <t>Obkl. keramicky 300x200x8 OT2 II</t>
  </si>
  <si>
    <t>466</t>
  </si>
  <si>
    <t>78149-3611</t>
  </si>
  <si>
    <t>Montáž plastových dvierok do lepidla 400x400mm</t>
  </si>
  <si>
    <t>468</t>
  </si>
  <si>
    <t>259</t>
  </si>
  <si>
    <t>429 743570</t>
  </si>
  <si>
    <t>Dvierka do potrubia 400x400</t>
  </si>
  <si>
    <t>470</t>
  </si>
  <si>
    <t>99878-1202</t>
  </si>
  <si>
    <t>Presun hmôt pre obklady keramické v objektoch výšky do 12 m</t>
  </si>
  <si>
    <t>472</t>
  </si>
  <si>
    <t>D26</t>
  </si>
  <si>
    <t>783 - Nátery</t>
  </si>
  <si>
    <t>261</t>
  </si>
  <si>
    <t>78320-1821</t>
  </si>
  <si>
    <t>Odstránenie náterov z kov. stav. doplnk. konštr. opálením</t>
  </si>
  <si>
    <t>474</t>
  </si>
  <si>
    <t>78322-5100</t>
  </si>
  <si>
    <t>Nátery kov. stav. doplnk. konštr. syntet. dvojnás.+1x email</t>
  </si>
  <si>
    <t>476</t>
  </si>
  <si>
    <t>263</t>
  </si>
  <si>
    <t>78322-5600</t>
  </si>
  <si>
    <t>Nátery kov. stav. doplnk. konštr. syntet. 2x email zabradlie, poklopy</t>
  </si>
  <si>
    <t>478</t>
  </si>
  <si>
    <t>78322-6100</t>
  </si>
  <si>
    <t>Nátery kov. stav. doplnk. konštr. syntet. základné zabradlie, poklopy</t>
  </si>
  <si>
    <t>480</t>
  </si>
  <si>
    <t>265</t>
  </si>
  <si>
    <t>78372-6300</t>
  </si>
  <si>
    <t>Nátery tesárskych konštr. syntetické lazur. lakom 3x lakovanie</t>
  </si>
  <si>
    <t>482</t>
  </si>
  <si>
    <t>78381-2100</t>
  </si>
  <si>
    <t>Nátery omietok stien olejové dvojnásobné +1x email</t>
  </si>
  <si>
    <t>484</t>
  </si>
  <si>
    <t>267</t>
  </si>
  <si>
    <t>78381-2190</t>
  </si>
  <si>
    <t>Nátery omietok stien olejové napustenie</t>
  </si>
  <si>
    <t>486</t>
  </si>
  <si>
    <t>78381-4110</t>
  </si>
  <si>
    <t>Nátery betónových povrchov podlaha</t>
  </si>
  <si>
    <t>488</t>
  </si>
  <si>
    <t>D27</t>
  </si>
  <si>
    <t>784 - Maľby</t>
  </si>
  <si>
    <t>269</t>
  </si>
  <si>
    <t>78440-2801</t>
  </si>
  <si>
    <t>Odstránenie malieb v miestnostiach výšky do 3,8 m oškrabaním</t>
  </si>
  <si>
    <t>490</t>
  </si>
  <si>
    <t>78441-1301</t>
  </si>
  <si>
    <t>Pačok s penetraciou obrúsením a presádr. v miest. do 3,8m</t>
  </si>
  <si>
    <t>492</t>
  </si>
  <si>
    <t>271</t>
  </si>
  <si>
    <t>78445-2261</t>
  </si>
  <si>
    <t>Maľba zo zmesí tekut. 2 far. jednonás. v miest. do 3,8m</t>
  </si>
  <si>
    <t>494</t>
  </si>
  <si>
    <t>78445-2261.1</t>
  </si>
  <si>
    <t>Maľba zo zmesí tekut. 3 far. jednonás. v miest. do 3,8m</t>
  </si>
  <si>
    <t>180535303</t>
  </si>
  <si>
    <t>D28</t>
  </si>
  <si>
    <t>787 - Zasklievanie</t>
  </si>
  <si>
    <t>273</t>
  </si>
  <si>
    <t>78760-0801</t>
  </si>
  <si>
    <t>Vyskliev. okien a dvier zo skla plochého do 1m2</t>
  </si>
  <si>
    <t>496</t>
  </si>
  <si>
    <t>Práce a dodávky M</t>
  </si>
  <si>
    <t>33-M</t>
  </si>
  <si>
    <t>Montáže dopravných zariadení, skladových zariadení a váh</t>
  </si>
  <si>
    <t>330030087.S</t>
  </si>
  <si>
    <t>Výťah 5 staníc - 5 nástupíšť</t>
  </si>
  <si>
    <t>1454951835</t>
  </si>
  <si>
    <t>OST</t>
  </si>
  <si>
    <t xml:space="preserve">Ostatné   </t>
  </si>
  <si>
    <t>O01</t>
  </si>
  <si>
    <t>275</t>
  </si>
  <si>
    <t>PSV</t>
  </si>
  <si>
    <t>Projekt skutočného vyhotovenia- Arcitektonicko- stavebná časť</t>
  </si>
  <si>
    <t>-785536726</t>
  </si>
  <si>
    <t>02 - D2. Zdravotechnika</t>
  </si>
  <si>
    <t xml:space="preserve">PSV - Práce a dodávky PSV   </t>
  </si>
  <si>
    <t xml:space="preserve">    713 - Izolácie tepelné   </t>
  </si>
  <si>
    <t xml:space="preserve">    721 - Zdravotechnika -  vnútorná kanalizácia   </t>
  </si>
  <si>
    <t xml:space="preserve">    722 - Zdravotechnika - vnútorný vodovod   </t>
  </si>
  <si>
    <t xml:space="preserve">    725 - Zdravotechnika - zariaď. predmety   </t>
  </si>
  <si>
    <t xml:space="preserve">    732 - Ústredné kúrenie, strojovne   </t>
  </si>
  <si>
    <t xml:space="preserve">    734 - Ústredné kúrenie - armatúry   </t>
  </si>
  <si>
    <t xml:space="preserve">HZS - Hodinové zúčtovacie sadzby   </t>
  </si>
  <si>
    <t xml:space="preserve">Práce a dodávky PSV   </t>
  </si>
  <si>
    <t>713</t>
  </si>
  <si>
    <t xml:space="preserve">Izolácie tepelné   </t>
  </si>
  <si>
    <t>713482121</t>
  </si>
  <si>
    <t>Montáž trubíc z PE, hr.15-20 mm,vnút.priemer do 38 mm</t>
  </si>
  <si>
    <t>283310002600</t>
  </si>
  <si>
    <t>Izolačná PE trubica TUBOLIT DG 15x13 mm</t>
  </si>
  <si>
    <t>283310002800</t>
  </si>
  <si>
    <t>Izolačná PE trubica TUBOLIT DG 20x13 mm</t>
  </si>
  <si>
    <t>283310003000</t>
  </si>
  <si>
    <t>Izolačná PE trubica TUBOLIT DG 25x13 mm</t>
  </si>
  <si>
    <t>283310004900</t>
  </si>
  <si>
    <t>Izolačná PE trubica TUBOLIT DG 32x20 mm</t>
  </si>
  <si>
    <t>713482122</t>
  </si>
  <si>
    <t>Montáž trubíc z PE, hr.15-20 mm,vnút.priemer 39-70 mm</t>
  </si>
  <si>
    <t>283310005000</t>
  </si>
  <si>
    <t>Izolačná PE trubica TUBOLIT DG 40x20 mm</t>
  </si>
  <si>
    <t>283310005200</t>
  </si>
  <si>
    <t>Izolačná PE trubica TUBOLIT DG 50x20 mm</t>
  </si>
  <si>
    <t>998713202</t>
  </si>
  <si>
    <t>Presun hmôt pre izolácie tepelné v objektoch výšky nad 6 m do 12 m</t>
  </si>
  <si>
    <t>721</t>
  </si>
  <si>
    <t xml:space="preserve">Zdravotechnika -  vnútorná kanalizácia   </t>
  </si>
  <si>
    <t>721172109</t>
  </si>
  <si>
    <t>Potrubie z PVC - U odpadové zvislé hrdlové D 110x2, 2</t>
  </si>
  <si>
    <t>7211721pc</t>
  </si>
  <si>
    <t>Potrubie z PVC - U odpadové zvislé hrdlové D 110x2, 2-/výmena dažďových zvodov za nové/</t>
  </si>
  <si>
    <t>721173204</t>
  </si>
  <si>
    <t>Potrubie z PVC - U odpadné pripájacie D 40x1, 8</t>
  </si>
  <si>
    <t>721173205</t>
  </si>
  <si>
    <t>Potrubie z PVC - U odpadné pripájacie D 50x1, 8</t>
  </si>
  <si>
    <t>721173206</t>
  </si>
  <si>
    <t>Potrubie z PVC - U odpadné pripájacie D 63x1, 8</t>
  </si>
  <si>
    <t>721171107.1</t>
  </si>
  <si>
    <t>Potrubie z PVC - U odpadové hrdlové D 75x1, 8</t>
  </si>
  <si>
    <t>721172500.1</t>
  </si>
  <si>
    <t>Montáž čistiaceho kusu  DN 75</t>
  </si>
  <si>
    <t>2865100213pc</t>
  </si>
  <si>
    <t>Čistiaca tvarovka PVC-U, DN 75 hladká</t>
  </si>
  <si>
    <t>721172503.1</t>
  </si>
  <si>
    <t>Montáž čistiaceho kusu DN 110</t>
  </si>
  <si>
    <t>286510021300</t>
  </si>
  <si>
    <t>Čistiaca tvarovka PVC-U, DN 110 hladká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</si>
  <si>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</si>
  <si>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</si>
  <si>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</si>
  <si>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</si>
  <si>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</si>
  <si>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</si>
  <si>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7212130pc</t>
  </si>
  <si>
    <t>Podlahová vpusť HL510 NPr</t>
  </si>
  <si>
    <t>721274102</t>
  </si>
  <si>
    <t>Ventilačné hlavice strešná - plastové DN 70 HL 807</t>
  </si>
  <si>
    <t>721274103</t>
  </si>
  <si>
    <t>Ventilačné hlavice strešná - plastové DN 100 HL 810</t>
  </si>
  <si>
    <t>721274111</t>
  </si>
  <si>
    <t>Montáž ventilačných hlavíc - iných typov DN 70</t>
  </si>
  <si>
    <t>5516100001.1</t>
  </si>
  <si>
    <t>Privzdušňovacia hlavica HL900</t>
  </si>
  <si>
    <t>721290111</t>
  </si>
  <si>
    <t>Ostatné - skúška tesnosti kanalizácie v objektoch vodou do DN 125</t>
  </si>
  <si>
    <t>998721202</t>
  </si>
  <si>
    <t>Presun hmôt pre vnútornú kanalizáciu v objektoch výšky nad 6 do 12 m</t>
  </si>
  <si>
    <t>722</t>
  </si>
  <si>
    <t xml:space="preserve">Zdravotechnika - vnútorný vodovod   </t>
  </si>
  <si>
    <t>722171311.2</t>
  </si>
  <si>
    <t>Potrubie  plasthliníkové DN 15</t>
  </si>
  <si>
    <t>722171312.1</t>
  </si>
  <si>
    <t>Potrubie plasthliníkové DN 20</t>
  </si>
  <si>
    <t>722171313.1</t>
  </si>
  <si>
    <t>Potrubie plasthliníkové DN 25</t>
  </si>
  <si>
    <t>722171314.1</t>
  </si>
  <si>
    <t>Potrubie plasthliníkové DN 32</t>
  </si>
  <si>
    <t>722171315.1</t>
  </si>
  <si>
    <t>Potrubie plathliníkové DN 40</t>
  </si>
  <si>
    <t>722171316.1</t>
  </si>
  <si>
    <t>Potrubie plasthliníkové DN 50</t>
  </si>
  <si>
    <t>722220111</t>
  </si>
  <si>
    <t>Montáž armatúry závitovej s jedným závitom, nástenka pre výtokový ventil G 1/2</t>
  </si>
  <si>
    <t>722220121</t>
  </si>
  <si>
    <t>Montáž armatúry závitovej s jedným závitom, nástenka pre batériu G 1/2</t>
  </si>
  <si>
    <t>pár</t>
  </si>
  <si>
    <t>197730078700</t>
  </si>
  <si>
    <t>Nástenka, 1/2"x1/2"FF, PN 10, T = +120 °C, vhodná pre pitnú vodu, mosadz</t>
  </si>
  <si>
    <t>722221010</t>
  </si>
  <si>
    <t>Montáž guľového kohúta závitového priameho pre vodu G 1/2</t>
  </si>
  <si>
    <t>551110013700</t>
  </si>
  <si>
    <t>Guľový uzáver pre vodu 1/2" FF, páčka, niklovaná mosadz</t>
  </si>
  <si>
    <t>722221015</t>
  </si>
  <si>
    <t>Montáž guľového kohúta závitového priameho pre vodu G 3/4</t>
  </si>
  <si>
    <t>551110013800</t>
  </si>
  <si>
    <t>Guľový uzáver pre vodu 3/4" FF, páčka, niklovaná mosadz</t>
  </si>
  <si>
    <t>722221025</t>
  </si>
  <si>
    <t>Montáž guľového kohúta závitového priameho pre vodu G 5/4</t>
  </si>
  <si>
    <t>551110014000</t>
  </si>
  <si>
    <t>Guľový uzáver pre vodu  5/4" FF, páčka, niklovaná mosadz</t>
  </si>
  <si>
    <t>722221035</t>
  </si>
  <si>
    <t>Montáž guľového kohúta závitového priameho pre vodu G 2</t>
  </si>
  <si>
    <t>551110014200</t>
  </si>
  <si>
    <t>Guľový uzáver pre vodu  2" FF, páčka, niklovaná mosadz</t>
  </si>
  <si>
    <t>722221082</t>
  </si>
  <si>
    <t>Montáž ventilu vypúšťacieho závitového G 1/2</t>
  </si>
  <si>
    <t>551110011200</t>
  </si>
  <si>
    <t>Ventil  vypúšťací  1/2" M, mosadz,</t>
  </si>
  <si>
    <t>722250005</t>
  </si>
  <si>
    <t>Montáž hydrantového systému s tvarovo stálou hadicou D 25</t>
  </si>
  <si>
    <t>súb.</t>
  </si>
  <si>
    <t>4491500008.1</t>
  </si>
  <si>
    <t>Hydrantový systém s tvarovo stálou hadicou D 25 PH-PLUS, hadica 30 m -/typ NOHA/</t>
  </si>
  <si>
    <t>722290226</t>
  </si>
  <si>
    <t>Tlaková skúška vodovodného potrubia  do DN 50</t>
  </si>
  <si>
    <t>722290234</t>
  </si>
  <si>
    <t>Prepláchnutie a dezinfekcia vodovodného potrubia do DN 80</t>
  </si>
  <si>
    <t>998722202</t>
  </si>
  <si>
    <t>Presun hmôt pre vnútorný vodovod v objektoch výšky nad 6 do 12 m</t>
  </si>
  <si>
    <t>725</t>
  </si>
  <si>
    <t xml:space="preserve">Zdravotechnika - zariaď. predmety   </t>
  </si>
  <si>
    <t>725119307</t>
  </si>
  <si>
    <t>Montáž záchodovej misy keramickej kombinovanej s rovným odpadom</t>
  </si>
  <si>
    <t>642340001100</t>
  </si>
  <si>
    <t>Kombinované WC keramické , vodorovný odpad</t>
  </si>
  <si>
    <t>725119309.1</t>
  </si>
  <si>
    <t>Montáž záchodovej misy keramickej kombinovanej s  hlbokým splachovaním MIO</t>
  </si>
  <si>
    <t>6423400002pc</t>
  </si>
  <si>
    <t>Kombinované WC keramické MIO H824716000001</t>
  </si>
  <si>
    <t>725129201</t>
  </si>
  <si>
    <t>Montáž pisoáru keramického bez splachovacej nádrže</t>
  </si>
  <si>
    <t>642510000100</t>
  </si>
  <si>
    <t>Pisoár DOMINO,keramika, JIKA</t>
  </si>
  <si>
    <t>725219201.1</t>
  </si>
  <si>
    <t>Montáž umývadla   zdravotneho  MIO</t>
  </si>
  <si>
    <t>6421100062pc</t>
  </si>
  <si>
    <t>Umývadlo keramické zdravotné MIO č.1371.4</t>
  </si>
  <si>
    <t>725219401</t>
  </si>
  <si>
    <t>Montáž umývadla keramického na skrutky do muriva, bez výtokovej armatúry</t>
  </si>
  <si>
    <t>6421100060.1</t>
  </si>
  <si>
    <t>Umývadlo keramické malé</t>
  </si>
  <si>
    <t>725319120</t>
  </si>
  <si>
    <t>Montáž kuchynských drezov jednoduchých, ostatných typov okrúhlych , bez výtokových armatúr</t>
  </si>
  <si>
    <t>55231000110.1</t>
  </si>
  <si>
    <t>Kuchynský drez nerezový  jednodielný</t>
  </si>
  <si>
    <t>725329130</t>
  </si>
  <si>
    <t>Montáž kuchynských drezov, ostantných typov dvojitých, dvojdrezových, bez výtokových armatúr</t>
  </si>
  <si>
    <t>55231000150.1</t>
  </si>
  <si>
    <t>Kuchynský dvojdrez nerezový</t>
  </si>
  <si>
    <t>725333360</t>
  </si>
  <si>
    <t>Montáž výlevky keramickej voľne stojacej bez výtokovej armatúry</t>
  </si>
  <si>
    <t>642710000200</t>
  </si>
  <si>
    <t>Výlevka stojatá keramická MIRA,  plastová mreža, JIKA</t>
  </si>
  <si>
    <t>725819401</t>
  </si>
  <si>
    <t>Montáž ventilu rohového s pripojovacou rúrkou G 1/2</t>
  </si>
  <si>
    <t>5511100001pc</t>
  </si>
  <si>
    <t>Tlačný ventil pisoárový Alcaplast</t>
  </si>
  <si>
    <t>725819402</t>
  </si>
  <si>
    <t>Montáž ventilu bez pripojovacej rúrky G 1/2</t>
  </si>
  <si>
    <t>551410000300</t>
  </si>
  <si>
    <t>Ventil pre hygienické a zdravotnické zariadenia T 66 A 1/2" rohový mosadzný s vrškom T 13</t>
  </si>
  <si>
    <t>725829601</t>
  </si>
  <si>
    <t>Montáž batérií umývadlových,drezových  stojankových pákových alebo klasických</t>
  </si>
  <si>
    <t>551450003900</t>
  </si>
  <si>
    <t>Batéria umývadlová stojanková páková ,chróm, JIKA</t>
  </si>
  <si>
    <t>551450000600</t>
  </si>
  <si>
    <t>Batéria drezová stojanková páková s otočným výtokovým ramienkom, chróm, JIKA</t>
  </si>
  <si>
    <t>725829601.1</t>
  </si>
  <si>
    <t>Montáž batérií výlevkových pákových alebo klasických</t>
  </si>
  <si>
    <t>5514500035pc</t>
  </si>
  <si>
    <t>Batéria  výlevková nástenná páková</t>
  </si>
  <si>
    <t>725849205.1</t>
  </si>
  <si>
    <t>Montáž batérie sprchovej  súpravy</t>
  </si>
  <si>
    <t>5522600024pc</t>
  </si>
  <si>
    <t>Sprchová  súprava</t>
  </si>
  <si>
    <t>725849230</t>
  </si>
  <si>
    <t>Montáž batérie sprchovej  pákovej</t>
  </si>
  <si>
    <t>5514500031.1</t>
  </si>
  <si>
    <t>Batéria sprchová páková  bez sprchovej súpravy, chróm, JIKA</t>
  </si>
  <si>
    <t>725869301</t>
  </si>
  <si>
    <t>Montáž zápachovej uzávierky pre zariaďovacie predmety, umývadlová do D 40</t>
  </si>
  <si>
    <t>551620008400</t>
  </si>
  <si>
    <t>Zápachová uzávierka pre umývadlá a bidety HL135/30, DN 32x 5/4", s výškovou nastaviteľnou rúrkou a závitom, čistiacim kusom a rozetou, otočný odtok, PP</t>
  </si>
  <si>
    <t>725869311</t>
  </si>
  <si>
    <t>Montáž zápachovej uzávierky pre zariaďovacie predmety, drezovej do D 50 (pre jeden drez)</t>
  </si>
  <si>
    <t>551620007100</t>
  </si>
  <si>
    <t>Zápachová uzávierka pre jednodielne drezy, d 50 mm, G 1 1/2", vodorovný odtok, úsporný, s uhlovou hadicovou prípojkou, plast, GEBERIT</t>
  </si>
  <si>
    <t>725869313</t>
  </si>
  <si>
    <t>Montáž zápachovej uzávierky pre zariaďovacie predmety, drezovej do D 50 (pre dva drezy)</t>
  </si>
  <si>
    <t>551620007500</t>
  </si>
  <si>
    <t>Zápachová uzávierka pre dvojdielne drezy, d 50 mm, G 1 1/2", vodorovný odtok, úsporný, s uhlovou hadicovou prípojkou, plast, GEBERIT</t>
  </si>
  <si>
    <t>998725202</t>
  </si>
  <si>
    <t>Presun hmôt pre zariaďovacie predmety v objektoch výšky nad 6 do 12 m</t>
  </si>
  <si>
    <t>732</t>
  </si>
  <si>
    <t xml:space="preserve">Ústredné kúrenie, strojovne   </t>
  </si>
  <si>
    <t>732199100</t>
  </si>
  <si>
    <t>Montáž orientačného štítka</t>
  </si>
  <si>
    <t>548230000900</t>
  </si>
  <si>
    <t>Štítok smaltovaný</t>
  </si>
  <si>
    <t>998732202</t>
  </si>
  <si>
    <t>Presun hmôt pre strojovne v objektoch výšky nad 6 m do 12 m</t>
  </si>
  <si>
    <t>734</t>
  </si>
  <si>
    <t xml:space="preserve">Ústredné kúrenie - armatúry   </t>
  </si>
  <si>
    <t>734223010.1</t>
  </si>
  <si>
    <t>Montáž ventilu závitového regulačného G 1/2"</t>
  </si>
  <si>
    <t>5512100439.1</t>
  </si>
  <si>
    <t>Ventil regulačný HERZ DN 15 (cirkulácia TÚV)</t>
  </si>
  <si>
    <t>734223010</t>
  </si>
  <si>
    <t>Montáž ventilu závitového regulačného G 3/4</t>
  </si>
  <si>
    <t>5512100439.2</t>
  </si>
  <si>
    <t>Ventil regulačný HERZ DN 20 (cirkulácia TÚV)</t>
  </si>
  <si>
    <t>998734203</t>
  </si>
  <si>
    <t>Presun hmôt pre armatúry v objektoch výšky nad 6 do 24 m</t>
  </si>
  <si>
    <t>HZS</t>
  </si>
  <si>
    <t xml:space="preserve">Hodinové zúčtovacie sadzby   </t>
  </si>
  <si>
    <t>HZS000113p</t>
  </si>
  <si>
    <t>Stavebno montážne práce náročné ucelené - odborné...ostatné /nerozpočované položkami  pod.../</t>
  </si>
  <si>
    <t>hod</t>
  </si>
  <si>
    <t>262144</t>
  </si>
  <si>
    <t>HZS000114p</t>
  </si>
  <si>
    <t>Stavebno montážne práce najnáročnejšie na odbornosť - uvedenie zariadenie do prevádzky a vyskúšanie /v rozsahu viac ako 8 hodín/</t>
  </si>
  <si>
    <t>Projekt skutočného vyhotovenia- Zdravotechnika</t>
  </si>
  <si>
    <t>1265477412</t>
  </si>
  <si>
    <t>03 - D3. Vykurovanie</t>
  </si>
  <si>
    <t xml:space="preserve">HSV - Práce a dodávky HSV   </t>
  </si>
  <si>
    <t xml:space="preserve">    9 - Ostatné konštrukcie a práce-búranie   </t>
  </si>
  <si>
    <t xml:space="preserve">    733 - Ústredné kúrenie - rozvodné potrubie   </t>
  </si>
  <si>
    <t xml:space="preserve">    735 - Ústredné kúrenie, vykur.telesá   </t>
  </si>
  <si>
    <t xml:space="preserve">    D1 - Ústredné kúrenie,  /demontáže/   </t>
  </si>
  <si>
    <t xml:space="preserve">    738 - Ústredné kúrenie, -vykurovacia skúška   </t>
  </si>
  <si>
    <t xml:space="preserve">    783 - Nátery   </t>
  </si>
  <si>
    <t>HSV</t>
  </si>
  <si>
    <t xml:space="preserve">Práce a dodávky HSV   </t>
  </si>
  <si>
    <t xml:space="preserve">Ostatné konštrukcie a práce-búranie   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</si>
  <si>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</si>
  <si>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</si>
  <si>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</si>
  <si>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</si>
  <si>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</si>
  <si>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</si>
  <si>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</si>
  <si>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</si>
  <si>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</si>
  <si>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</si>
  <si>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979082121</t>
  </si>
  <si>
    <t>Vnútrostavenisková doprava sutiny a vybúraných hmôt za každých ďalších 5 m</t>
  </si>
  <si>
    <t>979089312</t>
  </si>
  <si>
    <t>Poplatok za skladovanie - kovy (meď, bronz, mosadz atď.) (17 04 ), ostatné</t>
  </si>
  <si>
    <t>733</t>
  </si>
  <si>
    <t xml:space="preserve">Ústredné kúrenie - rozvodné potrubie   </t>
  </si>
  <si>
    <t>733111113</t>
  </si>
  <si>
    <t>Potrubie z rúrok závitových oceľových bezšvových bežných strednotlakových DN 15</t>
  </si>
  <si>
    <t>733113113</t>
  </si>
  <si>
    <t>Potrubie z rúrok závitových Príplatok k cene za zhotovenie prípojky z oceľ. rúrok závitových DN 15</t>
  </si>
  <si>
    <t>733190107</t>
  </si>
  <si>
    <t>Tlaková skúška potrubia z oceľových rúrok závitových</t>
  </si>
  <si>
    <t>733190107.1</t>
  </si>
  <si>
    <t>Vyregulovanie sústavy</t>
  </si>
  <si>
    <t>-482571070</t>
  </si>
  <si>
    <t>998733203</t>
  </si>
  <si>
    <t>Presun hmôt pre rozvody potrubia v objektoch výšky nad 6 do 24 m</t>
  </si>
  <si>
    <t>73420911.9</t>
  </si>
  <si>
    <t>Montáž závitovej armatúry ,ventilu termostat. a spiatočkového DN 15</t>
  </si>
  <si>
    <t>4844228461025</t>
  </si>
  <si>
    <t>HERZ ventil priamy TS-90-V 1/2"</t>
  </si>
  <si>
    <t>4844228461099</t>
  </si>
  <si>
    <t>HERZ ventil spiatočkový RL-1, priamy 1/2</t>
  </si>
  <si>
    <t>734223230</t>
  </si>
  <si>
    <t>Montáž termostatickej hlavice</t>
  </si>
  <si>
    <t>551280001400</t>
  </si>
  <si>
    <t>Termostatická hlavica HERZ</t>
  </si>
  <si>
    <t>735</t>
  </si>
  <si>
    <t xml:space="preserve">Ústredné kúrenie, vykur.telesá   </t>
  </si>
  <si>
    <t>735000912</t>
  </si>
  <si>
    <t>Vyregulovanie dvojregulačného ventilu s termostatickým ovládaním</t>
  </si>
  <si>
    <t>735153300</t>
  </si>
  <si>
    <t>Príplatok k cene za odvzdušňovací ventil telies U. S. Steel Košice</t>
  </si>
  <si>
    <t>735154040</t>
  </si>
  <si>
    <t>Montáž vykurovacieho telesa panelového jednoradového 600 mm/ dĺžky 400-600 mm</t>
  </si>
  <si>
    <t>484530050055</t>
  </si>
  <si>
    <t>Teleso vykurovacie doskové jednopanelové oceľové KORAD 11K, vxl 600x600 mm</t>
  </si>
  <si>
    <t>735154140</t>
  </si>
  <si>
    <t>Montáž vykurovacieho telesa panelového dvojradového výšky 600 mm/ dĺžky 400-600 mm</t>
  </si>
  <si>
    <t>484530056300</t>
  </si>
  <si>
    <t>Teleso vykurovacie doskové dvojpanelové oceľové KORAD 21K, vxl 600x400 mm</t>
  </si>
  <si>
    <t>484530056500</t>
  </si>
  <si>
    <t>Teleso vykurovacie doskové dvojpanelové oceľové KORAD 21K, vxl 600x600 mm</t>
  </si>
  <si>
    <t>484530066700</t>
  </si>
  <si>
    <t>Teleso vykurovacie doskové dvojpanelové oceľové KORAD 22K, vxl 600x1600 mm</t>
  </si>
  <si>
    <t>735154141</t>
  </si>
  <si>
    <t>Montáž vykurovacieho telesa panelového dvojradového výšky 600 mm/ dĺžky 700-900 mm</t>
  </si>
  <si>
    <t>484530065800</t>
  </si>
  <si>
    <t>Teleso vykurovacie doskové dvojpanelové oceľové KORAD 22K, vxl 600x700 mm</t>
  </si>
  <si>
    <t>484530065900</t>
  </si>
  <si>
    <t>Teleso vykurovacie doskové dvojpanelové oceľové KORAD 22K, vxl 600x800</t>
  </si>
  <si>
    <t>484530066000</t>
  </si>
  <si>
    <t>Teleso vykurovacie doskové dvojpanelové oceľové KORAD 22K, vxl 600x900 mm</t>
  </si>
  <si>
    <t>735154142</t>
  </si>
  <si>
    <t>Montáž vykurovacieho telesa panelového dvojradového výšky 600 mm/ dĺžky 1000-1200 mm</t>
  </si>
  <si>
    <t>484530066200</t>
  </si>
  <si>
    <t>Teleso vykurovacie doskové dvojpanelové oceľové KORAD 22K, vxl 600x1100 mm</t>
  </si>
  <si>
    <t>735158110</t>
  </si>
  <si>
    <t>Vykurovacie telesá panelové, tlaková skúška telesa vodou U. S. Steel Košice jednoradového</t>
  </si>
  <si>
    <t>735158120</t>
  </si>
  <si>
    <t>Vykurovacie telesá panelové, tlaková skúška telesa vodou U. S. Steel Košice dvojradového</t>
  </si>
  <si>
    <t>48453854pc</t>
  </si>
  <si>
    <t>Oceľový  držiak + konzola +odvzdušňov.zátky  pre telesá KORÁD</t>
  </si>
  <si>
    <t>sád</t>
  </si>
  <si>
    <t>998735202</t>
  </si>
  <si>
    <t>Presun hmôt pre vykurovacie telesá v objektoch výšky nad 6 do 12 m</t>
  </si>
  <si>
    <t xml:space="preserve">Ústredné kúrenie,  /demontáže/   </t>
  </si>
  <si>
    <t>735494811</t>
  </si>
  <si>
    <t>Vypúšťanie vody z vykurovacích sústav o v. pl. vykurovacích telies</t>
  </si>
  <si>
    <t>733110803</t>
  </si>
  <si>
    <t>Demontáž potrubia z oceľových rúrok závitových do DN 15,  -0,00100t</t>
  </si>
  <si>
    <t>734200821</t>
  </si>
  <si>
    <t>Demontáž armatúry závitovej s dvomi závitmi do G 1/2 -0,00045t</t>
  </si>
  <si>
    <t>735211814</t>
  </si>
  <si>
    <t>Demontáž registra z oceľových rúrok rebrového 76/3/156 do 3m s počtom prameňov 4,  -0,10216t</t>
  </si>
  <si>
    <t>735151812</t>
  </si>
  <si>
    <t>Demontáž radiátora panelového jednoradového stavebnej dľžky nad 1500 do 2820 mm,  -0,02326t</t>
  </si>
  <si>
    <t>735121810</t>
  </si>
  <si>
    <t>Demontáž radiátorov oceľových článkových,  -0,01057t</t>
  </si>
  <si>
    <t>735291800</t>
  </si>
  <si>
    <t>Demontáž konzol alebo držiakov vykurovacieho telesa, registra, konvektora do odpadu</t>
  </si>
  <si>
    <t>HZS000113.1</t>
  </si>
  <si>
    <t>Stavebno montážne práce  ostatné /vypustenie vody z potrubia a ostatné .....v rozsahu viac ako 8 hodín/</t>
  </si>
  <si>
    <t>735890802</t>
  </si>
  <si>
    <t>Vnútrostaveniskové premiestnenie vybúraných hmôt vodorovne vykurovacích telies do 12m</t>
  </si>
  <si>
    <t>998735a202</t>
  </si>
  <si>
    <t>738</t>
  </si>
  <si>
    <t xml:space="preserve">Ústredné kúrenie, -vykurovacia skúška   </t>
  </si>
  <si>
    <t>7380000pc</t>
  </si>
  <si>
    <t>Vykurovacia skúška,skúška tesnosti...</t>
  </si>
  <si>
    <t>7380001pc</t>
  </si>
  <si>
    <t>Preplach potrubia</t>
  </si>
  <si>
    <t>783</t>
  </si>
  <si>
    <t xml:space="preserve">Nátery   </t>
  </si>
  <si>
    <t>783424240</t>
  </si>
  <si>
    <t>Nátery kov.potr.a armatúr syntet. potrubie potrubie do DN 50 mm jednonás. 1x email a základný náter - 105µm</t>
  </si>
  <si>
    <t>Stavebno montážne práce náročné ucelené - odborné...ostatné /napr.úprava potrubia , a iné...predbežne predpoklad/</t>
  </si>
  <si>
    <t>OSTS000213.1</t>
  </si>
  <si>
    <t>Stavebno montážne práce náročné ucelené - odborné, uvedenie zariadenia do prevádzky a vyskúšanie</t>
  </si>
  <si>
    <t>OSTS000213.2</t>
  </si>
  <si>
    <t>Stavebno montážne práce náročné ucelené - odborné, -/protokoly o skúškach  ....predbežne/</t>
  </si>
  <si>
    <t>Projekt skutočného vyhotovenia- Vykurovanie</t>
  </si>
  <si>
    <t>866403198</t>
  </si>
  <si>
    <t>04 - D4. Elektroinštalácia a bleskozvod</t>
  </si>
  <si>
    <t xml:space="preserve">    1 - Zemné práce   </t>
  </si>
  <si>
    <t xml:space="preserve">M - Práce a dodávky M   </t>
  </si>
  <si>
    <t xml:space="preserve">    21-M - Elektromontáže   </t>
  </si>
  <si>
    <t xml:space="preserve">    RDT - Dátový rozvádzač R-DT   </t>
  </si>
  <si>
    <t xml:space="preserve">    HRex - Existujúci rozvádzač HR   </t>
  </si>
  <si>
    <t xml:space="preserve">    RP1 - Rozvádzač RP01   </t>
  </si>
  <si>
    <t xml:space="preserve">    RP1.1 - Rozvádzač RP1.1   </t>
  </si>
  <si>
    <t xml:space="preserve">    RP1.2 - Rozvádzač RP1.2   </t>
  </si>
  <si>
    <t xml:space="preserve">    RP2 - Rozvádzač RP2   </t>
  </si>
  <si>
    <t xml:space="preserve">    47-M - Bleskozvod   </t>
  </si>
  <si>
    <t xml:space="preserve">Zemné práce   </t>
  </si>
  <si>
    <t>275313611</t>
  </si>
  <si>
    <t>Betón základových pätiek, prostý tr.C 16/20</t>
  </si>
  <si>
    <t>5893311420</t>
  </si>
  <si>
    <t>Betón STN EN 206-1-C 25/30 XC2 (SK)-Cl 0,4-Dmax 16 - S2 z cementu portlandského</t>
  </si>
  <si>
    <t>460200134.S</t>
  </si>
  <si>
    <t>Hĺbenie káblovej ryhy ručne 35 cm širokej a 50 cm hlbokej, v zemine triedy 4</t>
  </si>
  <si>
    <t>460560134.S</t>
  </si>
  <si>
    <t>Ručný zásyp nezap. káblovej ryhy bez zhutn. zeminy, 35 cm širokej, 50 cm hlbokej v zemine tr. 4</t>
  </si>
  <si>
    <t>460620014</t>
  </si>
  <si>
    <t>Proviz. úprava terénu v zemine tr. 4, aby nerovnosti terénu neboli väčšie ako 2 cm od vodor.hladiny</t>
  </si>
  <si>
    <t>919735112.S</t>
  </si>
  <si>
    <t>Rezanie existujúceho asfaltového krytu alebo podkladu hĺbky nad 50 do 100 mm</t>
  </si>
  <si>
    <t>965042131</t>
  </si>
  <si>
    <t>Búranie podkladov pod dlažby, liatych dlažieb a mazanín,betón alebo liaty asfalt hr.do 100 mm, plochy do 4 m2 -2,20000t</t>
  </si>
  <si>
    <t>979084212.S</t>
  </si>
  <si>
    <t>Vodorovná doprava vybúraných hmôt po suchu s naložením a so zložením na vzdialenosť do 50 m</t>
  </si>
  <si>
    <t>971033541</t>
  </si>
  <si>
    <t>Vybúranie otvorov v murive tehl. plochy do 1 m2 hr. do 300 mm,  -1,87500t</t>
  </si>
  <si>
    <t>971045821</t>
  </si>
  <si>
    <t>Vrty príklepovým prerážacím vrtákom do D 45 mm do stien alebo smerom dole do betónu -0.00004t</t>
  </si>
  <si>
    <t>cm</t>
  </si>
  <si>
    <t>973031616</t>
  </si>
  <si>
    <t>Vysekanie kapsy pre klátiky a krabice, veľkosti do 100x100x50 mm,  -0,00100t</t>
  </si>
  <si>
    <t>973031619</t>
  </si>
  <si>
    <t>Vysekanie kapsy pre klátiky a krabice, veľkosti do 150x150x100 mm,  -0,00300t</t>
  </si>
  <si>
    <t>974031121</t>
  </si>
  <si>
    <t>Vysekanie rýh v akomkoľvek murive tehlovom na akúkoľvek maltu do hĺbky 30 mm a š. do 30 mm,  -0,00200 t</t>
  </si>
  <si>
    <t>974031121.1</t>
  </si>
  <si>
    <t>-801627321</t>
  </si>
  <si>
    <t xml:space="preserve">Práce a dodávky M   </t>
  </si>
  <si>
    <t>21-M</t>
  </si>
  <si>
    <t xml:space="preserve">Elektromontáže   </t>
  </si>
  <si>
    <t>210220031</t>
  </si>
  <si>
    <t>Ekvipotenciálna svorkovnica EPS 2 v krabici KO 125 E</t>
  </si>
  <si>
    <t>3410301603</t>
  </si>
  <si>
    <t>Svorkovnica ekvipotencionálna  EPS 2</t>
  </si>
  <si>
    <t>210881104</t>
  </si>
  <si>
    <t>Kábel bezhalogénový, medený uložený pevne N2XH 0,6/1,0 kV  5x10</t>
  </si>
  <si>
    <t>3416100172001</t>
  </si>
  <si>
    <t>Kábel medený bezhalogenový N2XH-J 5x10 mm2 P60, B2ca, s1, d1, a1</t>
  </si>
  <si>
    <t>210881103</t>
  </si>
  <si>
    <t>Kábel bezhalogénový, medený uložený pevne N2XH 0,6/1,0 kV  5x6</t>
  </si>
  <si>
    <t>3416100171001</t>
  </si>
  <si>
    <t>Kábel medený bezhalogenový N2XH-J 5x6 mm2 P60, B2ca, s1, d1, a1</t>
  </si>
  <si>
    <t>210881102</t>
  </si>
  <si>
    <t>Kábel bezhalogénový, medený uložený pevne N2XH 0,6/1,0 kV  5x4</t>
  </si>
  <si>
    <t>3416100170001</t>
  </si>
  <si>
    <t>Kábel medený bezhalogenový N2XH-J 5x4 mm2 P60, B2ca, s1, d1, a1</t>
  </si>
  <si>
    <t>210881077</t>
  </si>
  <si>
    <t>Kábel bezhalogénový, medený uložený pevne N2XH 0,6/1,0 kV  3x4</t>
  </si>
  <si>
    <t>3416100144002</t>
  </si>
  <si>
    <t>Kábel medený bezhalogenový N2XH-J 3x4 mm2 P60, B2ca, s1, d1, a1</t>
  </si>
  <si>
    <t>210881076</t>
  </si>
  <si>
    <t>Kábel bezhalogénový, medený uložený pevne N2XH 0,6/1,0 kV  3x2,5</t>
  </si>
  <si>
    <t>3416100144001</t>
  </si>
  <si>
    <t>Kábel medený bezhalogenový N2XH-J 3x2,5 mm2 P60, B2ca, s1, d1, a1</t>
  </si>
  <si>
    <t>210881075</t>
  </si>
  <si>
    <t>Kábel bezhalogénový, medený uložený pevne N2XH 0,6/1,0 kV  3x1,5</t>
  </si>
  <si>
    <t>3416100143002</t>
  </si>
  <si>
    <t>Kábel medený bezhalogenový N2XH-J 3x1,5 mm2 P60 B2ca s1 d1 a1</t>
  </si>
  <si>
    <t>3416100143001</t>
  </si>
  <si>
    <t>Kábel medený bezhalogenový N2XH-O 3x1,5 mm2 P60 B2ca s1 d1 a1</t>
  </si>
  <si>
    <t>210881069</t>
  </si>
  <si>
    <t>Kábel bezhalogénový, medený uložený pevne N2XH 0,6/1,0 kV  2x1,5</t>
  </si>
  <si>
    <t>3416100137001</t>
  </si>
  <si>
    <t>Kábel medený bezhalogenový N2XH-O 2x1,5 mm2 P60, B2ca, s1, d1, a1</t>
  </si>
  <si>
    <t>210800631</t>
  </si>
  <si>
    <t>Vodič medený uložený pevne H07V-K (CYA)  450/750 V 25</t>
  </si>
  <si>
    <t>KVO000000524</t>
  </si>
  <si>
    <t>Vodič ohybný H07V-K 25 zeleno/žltý pvc</t>
  </si>
  <si>
    <t>210800630</t>
  </si>
  <si>
    <t>Vodič medený uložený pevne H07V-K (CYA)  450/750 V 16</t>
  </si>
  <si>
    <t>KVO000000093</t>
  </si>
  <si>
    <t>Vodič ohybný H07V-K 16 zeleno/žltý pvc</t>
  </si>
  <si>
    <t>210800628</t>
  </si>
  <si>
    <t>Vodič medený uložený pevne H07V-K (CYA)  450/750 V 6</t>
  </si>
  <si>
    <t>KVO000000128</t>
  </si>
  <si>
    <t>Vodič ohybný H07V-K 6 zeleno/žltý pvc</t>
  </si>
  <si>
    <t>220511031</t>
  </si>
  <si>
    <t>Kábel FTP, STP, UTP v rúrkach</t>
  </si>
  <si>
    <t>KDP000001050</t>
  </si>
  <si>
    <t>Kábel dátový pevný STP cat.6A AWG23 LSOH 550MHz interiér</t>
  </si>
  <si>
    <t>210100003</t>
  </si>
  <si>
    <t>Ukončenie vodičov v rozvádzač. vrátane zapojenia a vodičovej koncovky do 16 mm2</t>
  </si>
  <si>
    <t>354310018500</t>
  </si>
  <si>
    <t>Káblové oko medené lisovacie CU 10x10 KU-L</t>
  </si>
  <si>
    <t>210100002</t>
  </si>
  <si>
    <t>Ukončenie vodičov v rozvádzač. vrátane zapojenia a vodičovej koncovky do 6 mm2</t>
  </si>
  <si>
    <t>354310018300</t>
  </si>
  <si>
    <t>Káblové oko medené lisovacie CU 6x6 KU-L</t>
  </si>
  <si>
    <t>210100001</t>
  </si>
  <si>
    <t>Ukončenie vodičov v rozvádzač. vrátane zapojenia a vodičovej koncovky do 2.5 mm2</t>
  </si>
  <si>
    <t>210010026</t>
  </si>
  <si>
    <t>Rúrka ohybná elektroinštalačná z PVC typ FXP 25, uložená pevne</t>
  </si>
  <si>
    <t>345710009200</t>
  </si>
  <si>
    <t>Rúrka ohybná vlnitá pancierová PVC-U, FXP DN 25</t>
  </si>
  <si>
    <t>210011309</t>
  </si>
  <si>
    <t>Osadenie polyamidovej príchytky HM 6 do tvrdého kameňa, jednoduchého betónu a železobetónu</t>
  </si>
  <si>
    <t>345710037400</t>
  </si>
  <si>
    <t>Príchytka pre rúrku z PVC CL 25</t>
  </si>
  <si>
    <t>210010583</t>
  </si>
  <si>
    <t>Rúrka tuhá elektroinštalačná z PVC, D 25 uložená pevne</t>
  </si>
  <si>
    <t>345710001400</t>
  </si>
  <si>
    <t>Rúrka tuhá PVC-U, VRM DN 25</t>
  </si>
  <si>
    <t>210111012</t>
  </si>
  <si>
    <t>Domová zásuvka polozapustená alebo zapustená, 10/16 A 250 V 2P + Z 2 x zapojenie</t>
  </si>
  <si>
    <t>101-67720</t>
  </si>
  <si>
    <t>Dvojzásuvka s ochranným kolíkom a pootočenou dutinkou -WHITE</t>
  </si>
  <si>
    <t>170-73100</t>
  </si>
  <si>
    <t>Spodok zásuvky 250V, 16A, 28,5mm</t>
  </si>
  <si>
    <t>101-66601</t>
  </si>
  <si>
    <t>Kryt zásuvky 28,5mm s detskou poistkou-WHITE</t>
  </si>
  <si>
    <t>101-76100</t>
  </si>
  <si>
    <t>1-rámček Original-WHITE</t>
  </si>
  <si>
    <t>210110041</t>
  </si>
  <si>
    <t>Spínače polozapustené a zapustené vrátane zapojenia jednopólový - radenie 1</t>
  </si>
  <si>
    <t>170-71100</t>
  </si>
  <si>
    <t>Prístroj spínača č.1</t>
  </si>
  <si>
    <t>101-61105</t>
  </si>
  <si>
    <t>Kolíska-WHITE</t>
  </si>
  <si>
    <t>210110045</t>
  </si>
  <si>
    <t>Spínač polozapustený a zapustený vrátane zapojenia stried.prep.- radenie 6</t>
  </si>
  <si>
    <t>170-71600</t>
  </si>
  <si>
    <t>Prístroj prepínača č.6</t>
  </si>
  <si>
    <t>210110044.1</t>
  </si>
  <si>
    <t xml:space="preserve">Spínač polozapustený a zapustený vrátane zapojenia dvojitý prep.stried. - radenie 5 </t>
  </si>
  <si>
    <t>1353863186</t>
  </si>
  <si>
    <t>170-72600.1</t>
  </si>
  <si>
    <t>Prístroj prepínača č.5</t>
  </si>
  <si>
    <t>-350098376</t>
  </si>
  <si>
    <t>101-61105.1</t>
  </si>
  <si>
    <t>2x 1/2 Kolíska-WHITE</t>
  </si>
  <si>
    <t>-1195297202</t>
  </si>
  <si>
    <t>1346602696</t>
  </si>
  <si>
    <t>210110044</t>
  </si>
  <si>
    <t>170-72600</t>
  </si>
  <si>
    <t>Prístroj prepínača č.5B</t>
  </si>
  <si>
    <t>101-61505</t>
  </si>
  <si>
    <t>210110046</t>
  </si>
  <si>
    <t>Spínač polozapustený a zapustený vrátane zapojenia krížový prep.- radenie 7</t>
  </si>
  <si>
    <t>170-71700</t>
  </si>
  <si>
    <t>Prístroj prepínača č.7</t>
  </si>
  <si>
    <t>220511002</t>
  </si>
  <si>
    <t>Montáž zásuvky 2xRJ45 pod omietku</t>
  </si>
  <si>
    <t>220511021</t>
  </si>
  <si>
    <t>Zapojenie zásuvky 2xRJ45</t>
  </si>
  <si>
    <t>170-68900</t>
  </si>
  <si>
    <t>Nosný rám plechový bez rozperiek SK</t>
  </si>
  <si>
    <t>170-65101</t>
  </si>
  <si>
    <t>DATA Adaptérv pre konektory Siemens, AMP, Nexans, Brandrex</t>
  </si>
  <si>
    <t>KEJC6AS10G</t>
  </si>
  <si>
    <t>Keystone Jack, RJ45/s, Cat.6A, KELine, KEJ-C6A-S-10G</t>
  </si>
  <si>
    <t>101-65200</t>
  </si>
  <si>
    <t>Stredový kryt datazásuvky 2xRJ s krytom-WHITE</t>
  </si>
  <si>
    <t>210111606</t>
  </si>
  <si>
    <t>Ekvipotenciálna zásuvka antibakteriálna</t>
  </si>
  <si>
    <t>2CKA002495A0059</t>
  </si>
  <si>
    <t>Svorka pre vyrovnanie potenciálov, alpská biela, 2095 UC-214</t>
  </si>
  <si>
    <t>3901A-B10 B</t>
  </si>
  <si>
    <t>Tango Rámček jednonásobný; biela, 3901A-B10 B</t>
  </si>
  <si>
    <t>210110021</t>
  </si>
  <si>
    <t>Jednopólový spínač - radenie 1, zapustená montáž IP 44, vrátane zapojenia</t>
  </si>
  <si>
    <t>69711</t>
  </si>
  <si>
    <t>WEATHERPROOF WIRING DEVICES ,PLEXO STRIEDAVÝ PREPÍNAČ 6 SIVÝ,Legrand</t>
  </si>
  <si>
    <t>210010420</t>
  </si>
  <si>
    <t>Krabica univerzálna viacnásobná do podlahy</t>
  </si>
  <si>
    <t>89631</t>
  </si>
  <si>
    <t>FLOOR SYSTEMS ,MOSAIC INŠTALAČNÁ KRABICA DO BETÓNU 18M,Legrand</t>
  </si>
  <si>
    <t>210010422</t>
  </si>
  <si>
    <t>Rám podlahovej krabici - BOX</t>
  </si>
  <si>
    <t>89620</t>
  </si>
  <si>
    <t>FLOOR SYSTEMS ,MOSAIC PODLAHOVÁ KRABICA 10M NEREZ/ŠEDÁ,Legrand</t>
  </si>
  <si>
    <t>77140</t>
  </si>
  <si>
    <t>FLUSH MOUNTING WIRING DEVICES ,MOSAIC ZÁSUVKA 2P+T 2M BIELA,Legrand</t>
  </si>
  <si>
    <t>220511010</t>
  </si>
  <si>
    <t>Montáž zásuvky 1xRJ45 do podlahovej krabice, alebo do žľabu</t>
  </si>
  <si>
    <t>220511020</t>
  </si>
  <si>
    <t>Zapojenie zásuvky 1xRJ45</t>
  </si>
  <si>
    <t>76576</t>
  </si>
  <si>
    <t>VDI &amp; AV COPPER CONNECTORS ,MOSAIC X RJ45 STP CAT.6A 2M,Legrand</t>
  </si>
  <si>
    <t>210111031</t>
  </si>
  <si>
    <t>Zásuvka na povrchovú montáž IP 44, 250V / 16A, vrátane zapojenia 2P + PE</t>
  </si>
  <si>
    <t>69731</t>
  </si>
  <si>
    <t>WEATHERPROOF WIRING DEVICES ,PLEXO ZÁSUVKA 2P+T S DETSKOU OCHRANOU SIVÁ,Legrand</t>
  </si>
  <si>
    <t>210010321</t>
  </si>
  <si>
    <t>Krabica (1903, KR 68) odbočná s viečkom, svorkovnicou vrátane zapojenia, kruhová</t>
  </si>
  <si>
    <t>345410002600</t>
  </si>
  <si>
    <t>Krabica univerzálna z PVC s viečkom a svorkovnicou pod omietku KU 68-1903, Dxh 73x42 mm, KOPOS</t>
  </si>
  <si>
    <t>210010322</t>
  </si>
  <si>
    <t>Krabica (KR 97) odbočná s viečkom, svorkovnicou vrátane zapojenia, kruhová</t>
  </si>
  <si>
    <t>345410001200</t>
  </si>
  <si>
    <t>Krabica odbočná z PVC s viečkom a svorkovnicou pod omietku KR 97/5, Dxh 103x50 mm, KOPOS</t>
  </si>
  <si>
    <t>210010301</t>
  </si>
  <si>
    <t>Krabica prístrojová bez zapojenia (1901, KP 68, KZ 3)</t>
  </si>
  <si>
    <t>EKR000000117</t>
  </si>
  <si>
    <t>Krabica inštalačná ASD 70 BK 70x45mm pod omietku bezhalogénová čierna</t>
  </si>
  <si>
    <t>345410002300</t>
  </si>
  <si>
    <t>Krabica prístrojová rozvodná z PVC pod omietku KPR 68, Dxh 73x66 mm, KOPOS</t>
  </si>
  <si>
    <t>220260103</t>
  </si>
  <si>
    <t>Škatuľ.rozvod.Acidur, upev.na podklad alebo do priprav.lôžka,zapojenie,od- a zaviečk.so 4 vývodmi</t>
  </si>
  <si>
    <t>3454100013001</t>
  </si>
  <si>
    <t>Krabica inštalačná nástenná do vlhka K9060Z, Hensel</t>
  </si>
  <si>
    <t>210010503</t>
  </si>
  <si>
    <t>Osadenie lustrovej svorky vrátane zapojenia do 4 x 4</t>
  </si>
  <si>
    <t>2273204</t>
  </si>
  <si>
    <t>Elektroinštalačný materiál a prístroje -  Svorka WAGO 2273-204,4x0,5-2,5</t>
  </si>
  <si>
    <t>210220040</t>
  </si>
  <si>
    <t>Svorka na potrubie "BERNARD" vrátane pásika Cu</t>
  </si>
  <si>
    <t>354410006200</t>
  </si>
  <si>
    <t>Svorka uzemňovacia Bernard ZSA 16</t>
  </si>
  <si>
    <t>354410066900</t>
  </si>
  <si>
    <t>Páska CU, bleskozvodný a uzemňovací materiál, dĺžka 0,5 m</t>
  </si>
  <si>
    <t>PnBn</t>
  </si>
  <si>
    <t>Nepredvídateľné práce navyše bližšie nešpecifikované</t>
  </si>
  <si>
    <t>DeR</t>
  </si>
  <si>
    <t>Demontáž existujúcich rozvodov</t>
  </si>
  <si>
    <t>210020310</t>
  </si>
  <si>
    <t>Káblový žľab Mars, pozink. vrátane príslušenstva, 250/100 mm bez veka vrátane podpery</t>
  </si>
  <si>
    <t>3451300708</t>
  </si>
  <si>
    <t>Drôtený žlab Cablofil CF 105/200 EZ</t>
  </si>
  <si>
    <t>35807605891</t>
  </si>
  <si>
    <t>Sada na spájanie KITASSTR 50 ks/bl EZ</t>
  </si>
  <si>
    <t>bal</t>
  </si>
  <si>
    <t>35807605892</t>
  </si>
  <si>
    <t>Svorka na pripojenie vodiča CY 16 mm, pospájanie</t>
  </si>
  <si>
    <t>210011311</t>
  </si>
  <si>
    <t>Osadenie polyamidovej príchytky HM 10 do tvrdého kameňa, jednoduchého betónu a železobetónu</t>
  </si>
  <si>
    <t>3450600462</t>
  </si>
  <si>
    <t>elektroinštalačný materiál Zavitová tyč M10 (1m)  obj.č. 1210010   MARS</t>
  </si>
  <si>
    <t>805010091</t>
  </si>
  <si>
    <t>Kotva kovova TJS 10 s límcom a vrúbkovaná M10</t>
  </si>
  <si>
    <t>C558051</t>
  </si>
  <si>
    <t>Príchytka CE40 EZ</t>
  </si>
  <si>
    <t>2274</t>
  </si>
  <si>
    <t>Matica M10Q 490</t>
  </si>
  <si>
    <t>2278</t>
  </si>
  <si>
    <t>Oceľová podložka M10 501</t>
  </si>
  <si>
    <t>35807605894</t>
  </si>
  <si>
    <t>Úchytka žlabu SAS</t>
  </si>
  <si>
    <t>859556890325915</t>
  </si>
  <si>
    <t>spojovací prvok žlabu AUTOCLIC CF105</t>
  </si>
  <si>
    <t>2477100043001</t>
  </si>
  <si>
    <t>Páska sťahovacia, farba čierna lxš 250x3,6 mm</t>
  </si>
  <si>
    <t>210011310</t>
  </si>
  <si>
    <t>Osadenie polyamidovej príchytky HM 8 do tvrdého kameňa, jednoduchého betónu a železobetónu</t>
  </si>
  <si>
    <t>EHM000000047</t>
  </si>
  <si>
    <t>Príchytka natĺkacia VCZ 9/43,5mm na viazacie pásky čierna</t>
  </si>
  <si>
    <t>210020921</t>
  </si>
  <si>
    <t>Protipožiarna upchávka, priechod stenou - okraja orámovaný uhol t 15 cm</t>
  </si>
  <si>
    <t>0893303110</t>
  </si>
  <si>
    <t>Protipožiarna pena FP 1-K trubičkova</t>
  </si>
  <si>
    <t>210201923</t>
  </si>
  <si>
    <t>Montáž svietidla exterierového na stenu do 5 kg</t>
  </si>
  <si>
    <t>210201082</t>
  </si>
  <si>
    <t>Zapojenie svietidlá IP54, stropného - nástenného LED</t>
  </si>
  <si>
    <t>34807203602</t>
  </si>
  <si>
    <t>LED svietidlo prisadené, TYP TDO ECO LED M, 43W, 6000Lm, 4000K, 80Ra, ECG, IP65 (FIX - uTDO II E M S/S 600084 143 ECG G35 / ORH004AG0037) fy. OMS</t>
  </si>
  <si>
    <t>210201922</t>
  </si>
  <si>
    <t>Montáž svietidla exterierového na stenu do 2 kg</t>
  </si>
  <si>
    <t>348231685</t>
  </si>
  <si>
    <t>Prisadené nástenné svietidlo, typ PLAST B OPAL LED, 2300Lm/840, 1x25W, ECG, IP54/IK08, fy. OMS + senzor</t>
  </si>
  <si>
    <t>348231684</t>
  </si>
  <si>
    <t>Prisadené nástenné svietidlo, typ PLAST B OPAL LED, 2300Lm/840, 1x25W, ECG, IP54/IK08, fy. OMS</t>
  </si>
  <si>
    <t>210201933</t>
  </si>
  <si>
    <t>Montáž svietidla exterierového na strop do 5 kg</t>
  </si>
  <si>
    <t>210201080</t>
  </si>
  <si>
    <t>Zapojenie svietidlá IP20, stropného - nástenného LED</t>
  </si>
  <si>
    <t>348316551146</t>
  </si>
  <si>
    <t>LED svietidlo TYP FREYN IIPV1 LED, štvorcové,  31W, 4250Lm, 4000K, 80Ra, ECG, IP20, prisadené fy. OMS</t>
  </si>
  <si>
    <t>348316551146zz</t>
  </si>
  <si>
    <t>LED svietidlo TYP FREYN IIPV1 LED, štvorcové,  31W, 4250Lm, 4000K, 80Ra, ECG, IP20, prisadené fy. OMS + záložný zdroj</t>
  </si>
  <si>
    <t>348316551146.1</t>
  </si>
  <si>
    <t>ACS_RECESSED PB FRAME 650x650 PV1</t>
  </si>
  <si>
    <t>-1758694233</t>
  </si>
  <si>
    <t>210201912</t>
  </si>
  <si>
    <t>Montáž svietidla interiérového na strop do 2 kg</t>
  </si>
  <si>
    <t>210021019</t>
  </si>
  <si>
    <t>Zhotovenie profilových a kruhových otvorov v sadrokartóne D do 200 mm</t>
  </si>
  <si>
    <t>3482316894</t>
  </si>
  <si>
    <t>Zapustené svietidlo, typ DOWNLIGHT PROPUS LED, 28W, 2600Lm, 3000K, ECG, IP 20, fy. OMS</t>
  </si>
  <si>
    <t>210201510</t>
  </si>
  <si>
    <t>Zapojenie svietidla 1x svetelný zdroj, núdzového, LED - núdzový režim</t>
  </si>
  <si>
    <t>34868010906</t>
  </si>
  <si>
    <t>Núdzové svietidlo stropné typ EMERGENCY 2913 IP42, LED, 1x1,2W, ECG, 3hod, fy. OMS + zdroj</t>
  </si>
  <si>
    <t>310</t>
  </si>
  <si>
    <t>312</t>
  </si>
  <si>
    <t>34868010901</t>
  </si>
  <si>
    <t>Nástenné núdzové svietidlo EMERGENCY 2604 (2601), 1x1,2W, 40Lm, ECG, IP42, fy OMS, vrátane zdroja</t>
  </si>
  <si>
    <t>314</t>
  </si>
  <si>
    <t>316</t>
  </si>
  <si>
    <t>318</t>
  </si>
  <si>
    <t>40071354879</t>
  </si>
  <si>
    <t>Núdzové svietidlo Outdoor Wall 1-8h/D CGLine+, IP65, asymetrická optika, s ohrevom batérie, 40071354879</t>
  </si>
  <si>
    <t>320</t>
  </si>
  <si>
    <t>2101501051</t>
  </si>
  <si>
    <t>Signalizačný modul pre strážič idzolačného stavu</t>
  </si>
  <si>
    <t>322</t>
  </si>
  <si>
    <t>70063</t>
  </si>
  <si>
    <t>Siignalizačný modul pre strážič izolačného stavu HAKEL-ISOLGUARD MDS-DELTA</t>
  </si>
  <si>
    <t>324</t>
  </si>
  <si>
    <t>RDT</t>
  </si>
  <si>
    <t xml:space="preserve">Dátový rozvádzač R-DT   </t>
  </si>
  <si>
    <t>220512001</t>
  </si>
  <si>
    <t>Montáž závesného rozvadzača  jednodielneho na stenu</t>
  </si>
  <si>
    <t>326</t>
  </si>
  <si>
    <t>383180000300</t>
  </si>
  <si>
    <t>Rozvádzač jednodielny 18U, 900x600x395 mm (vxšxh), RBA-18-AS4-CAY-A1, KELine</t>
  </si>
  <si>
    <t>328</t>
  </si>
  <si>
    <t>220512046</t>
  </si>
  <si>
    <t>Montáž rozvodného panelu, s prepäťovou ochranou</t>
  </si>
  <si>
    <t>330</t>
  </si>
  <si>
    <t>383180013400</t>
  </si>
  <si>
    <t>Rozvodný panel 19", 5x230V, prepäťová ochrana, filter, 2U, 3 m, ACAR-504, KELine</t>
  </si>
  <si>
    <t>332</t>
  </si>
  <si>
    <t>220512060</t>
  </si>
  <si>
    <t>Montáž držiaka patch káblov, držiak kovový</t>
  </si>
  <si>
    <t>334</t>
  </si>
  <si>
    <t>383180011000</t>
  </si>
  <si>
    <t>Držiak patch káblov 19", kovový, 1U, RAB-VP-X01-A2, KELine</t>
  </si>
  <si>
    <t>336</t>
  </si>
  <si>
    <t>220512107</t>
  </si>
  <si>
    <t>Montáž tieneného patch panelu, 24xRJ45</t>
  </si>
  <si>
    <t>338</t>
  </si>
  <si>
    <t>383150021200</t>
  </si>
  <si>
    <t>Patch panel MODULAR 19" pre 24xRJ45 keystone jackov, 1U, čierny, prázdny, KEP-EMPTY-S, KELine</t>
  </si>
  <si>
    <t>340</t>
  </si>
  <si>
    <t>342</t>
  </si>
  <si>
    <t>383150010000</t>
  </si>
  <si>
    <t>Keystone Jack, RJ45/s, Cat.6A, KEJ-C6A-S-10G, KELine</t>
  </si>
  <si>
    <t>344</t>
  </si>
  <si>
    <t>220512014</t>
  </si>
  <si>
    <t>Montáž optického patch panelu do mini rozvadzača</t>
  </si>
  <si>
    <t>346</t>
  </si>
  <si>
    <t>RABFOX05SL</t>
  </si>
  <si>
    <t>Patch panel výsuvný pre 24xST-ST/FC-FC adaptérov, neosadený , KELine, RAB-FO-X05-SL</t>
  </si>
  <si>
    <t>348</t>
  </si>
  <si>
    <t>220512110opt</t>
  </si>
  <si>
    <t>Zapojenie jedneho portu do patch panelu - 1x pigtail</t>
  </si>
  <si>
    <t>350</t>
  </si>
  <si>
    <t>PIG06ST020</t>
  </si>
  <si>
    <t>Pigtail ST multimode OM1 (62.5/125µm), 2m, KELine, PIG06-ST-020</t>
  </si>
  <si>
    <t>220512120</t>
  </si>
  <si>
    <t>Montáž patch kábla UTP, Cat.5E, do 3m PVC, uloženého v lište</t>
  </si>
  <si>
    <t>383150018000</t>
  </si>
  <si>
    <t>Patch kábel Duplex ST-ST multimode OM1 (62.5/125µm), 2 m, P06D-STST-020, KELine</t>
  </si>
  <si>
    <t>220512124</t>
  </si>
  <si>
    <t>Montáž patch kábla S-FTP, Cat.5, 5E, 6 - do 3m, uloženého v lište</t>
  </si>
  <si>
    <t>383150016100</t>
  </si>
  <si>
    <t>Patch kábel Giga+ SFTP, Cat.6 -2 m, PC-C6-S-020, KELine</t>
  </si>
  <si>
    <t>HRex</t>
  </si>
  <si>
    <t xml:space="preserve">Existujúci rozvádzač HR   </t>
  </si>
  <si>
    <t>210120404</t>
  </si>
  <si>
    <t>Istič vzduchový trojpólový do 63 A</t>
  </si>
  <si>
    <t>OEZ:41935</t>
  </si>
  <si>
    <t>Istič LTE-32B-3, In 32 A, Ue AC 230/400 V/DC 216 V, charakteristika B, 3-pól, Icn 6 kA</t>
  </si>
  <si>
    <t>OEZ:41934</t>
  </si>
  <si>
    <t>Istič LTE-25B-3, In 25 A, Ue AC 230/400 V/DC 216 V, charakteristika B, 3-pól, Icn 6 kA</t>
  </si>
  <si>
    <t>OEZ:41933</t>
  </si>
  <si>
    <t>Istič LTE-20B-3, In 20 A, Ue AC 230/400 V/DC 216 V, charakteristika B, 3-pól, Icn 6 kA</t>
  </si>
  <si>
    <t>210120401</t>
  </si>
  <si>
    <t>Istič vzduchový jednopólový do 63 A</t>
  </si>
  <si>
    <t>OEZ:41880</t>
  </si>
  <si>
    <t>Istič LTE-16B-1, In 16 A, Ue AC 230/400 V/DC 72 V, charakteristika B, 1-pól, Icn 6 kA</t>
  </si>
  <si>
    <t>OEZ:41878</t>
  </si>
  <si>
    <t>Istič LTE-10B-1, In 10 A, Ue AC 230/400 V/DC 72 V, charakteristika B, 1-pól, Icn 6 kA</t>
  </si>
  <si>
    <t>210192562</t>
  </si>
  <si>
    <t>Ochranná svorkovnica (nulový mostík) vrátane zapoj. typ 6236 - 30 - 63 A</t>
  </si>
  <si>
    <t>OEZ:35903</t>
  </si>
  <si>
    <t>Rozbočovací mostík CS-N15, počet svoriek 15, prierez 16 mm2, farba modrá, OEZ</t>
  </si>
  <si>
    <t>384</t>
  </si>
  <si>
    <t>210120013</t>
  </si>
  <si>
    <t>Odpínače valcových poistkových vložiek 22 x 58 trojpólové do 125 A</t>
  </si>
  <si>
    <t>386</t>
  </si>
  <si>
    <t>OEZ:41037</t>
  </si>
  <si>
    <t>Poistkový odpínač OPVP22-3, Ie 125 A, Ue AC 690 V/DC 440 V, pre valcové poistkové vložky 22x58, 3-pól. vyhotovenie, bez signalizácie, náhrada za OPVA22-3</t>
  </si>
  <si>
    <t>388</t>
  </si>
  <si>
    <t>OEZ:06754</t>
  </si>
  <si>
    <t>Poistková vložka PV22 80A gG, Un AC 500 V/DC 250 V, veľkosť 22×58, gG - charakteristika pre všeobecné použitie, Cd/Pb free</t>
  </si>
  <si>
    <t>390</t>
  </si>
  <si>
    <t>210120414</t>
  </si>
  <si>
    <t>Prúdové chrániče s nadprúdovou ochranou dvojpólové</t>
  </si>
  <si>
    <t>392</t>
  </si>
  <si>
    <t>OEZ:38300</t>
  </si>
  <si>
    <t>Prúdový chránič s nadprúdovou ochranou OLI-10C-1N-030A, In 10 A, Ue AC 230 V, charakteristika C, Idn 30 mA, 1+N-pól, Icn 10 kA, typ A</t>
  </si>
  <si>
    <t>394</t>
  </si>
  <si>
    <t>210120423</t>
  </si>
  <si>
    <t>Zvodiče prepätia kombinované typu 1+2 (triedy B + C) 3pól, 3+1pól</t>
  </si>
  <si>
    <t>396</t>
  </si>
  <si>
    <t>OEZ:40621</t>
  </si>
  <si>
    <t>Kombinovaný zvodič bleskových prúdov a prepätia SVBC-12,5-3N-MZ, typ 1+2, Iimp 12,5 kA, Uc AC 335 V, výmenné moduly, varistor, iskrisko</t>
  </si>
  <si>
    <t>210120425</t>
  </si>
  <si>
    <t>Zvodiče prepätia typ 2 (triedy C), 1pól</t>
  </si>
  <si>
    <t>OEZ:42380</t>
  </si>
  <si>
    <t>Zvodič prepätia SVC-350-1N-MZ, typ 2, Imax 40 kA, Uc AC 350 V, výmenné moduly, varistor, iskrisko</t>
  </si>
  <si>
    <t>KMhrex</t>
  </si>
  <si>
    <t>Koeficient montáre rozvádzača HR 30% (z montážnych prác rozvádzača)</t>
  </si>
  <si>
    <t>urvpm</t>
  </si>
  <si>
    <t>Úprava rozvádzača vrátane podružného materiálu</t>
  </si>
  <si>
    <t>RP1</t>
  </si>
  <si>
    <t xml:space="preserve">Rozvádzač RP01   </t>
  </si>
  <si>
    <t>210193075</t>
  </si>
  <si>
    <t>Domova rozvodnica do 96 M pre zapustenú montáž bez sekacích prác</t>
  </si>
  <si>
    <t>OEZ:42725</t>
  </si>
  <si>
    <t>Rozvodnicová skriňa DZ54-2405-EI30S, pre zapustenú montáž, jednokrídlové dvere, nepriehľadné dvere, vnútorná V x Š 750x510, počet radov 5, rozstup 150 mm, počet modulov v rade 24, krytie IP54, materiál : oceľ-plech, požiarna odolnosť EI30S</t>
  </si>
  <si>
    <t>OEZ:39719</t>
  </si>
  <si>
    <t>Prístrojová lišta PD-D-50LPU24, V lišty x vnútorná Š rozvodnice 50 x 510, pre počet modulov 24, pre DZ43..., DN43..., DZ54...</t>
  </si>
  <si>
    <t>OEZ:39500</t>
  </si>
  <si>
    <t>„U“ lišta PD-D-L35-VU24, „U“ lišta TH35-15, pre vnútornú Š rozvodnice 510, pre počet modulov 24, pre DZ43..., DN43..., DZ54...</t>
  </si>
  <si>
    <t>OEZ:39495</t>
  </si>
  <si>
    <t>Posuvné držiaky PD-D-50DP100, pre lištu PD-D-50LPU..., hĺbka 100, súprava 2 ks, pre DZ43..., DN43..., DZ54...</t>
  </si>
  <si>
    <t>OEZ:39454</t>
  </si>
  <si>
    <t>Kryt PD-D-KMV01524, pre modulárný systém, s výrezom, V krytu x vnútorná Š rozvodnice 150 x 510, pre počet modulov 24, pre DZ43..., DN43...,, DZ54...</t>
  </si>
  <si>
    <t>OEZ:44300</t>
  </si>
  <si>
    <t>Vypínač MSN-63-3, In 63 A, Ue AC 230/400 V, 3-pól</t>
  </si>
  <si>
    <t>210120411</t>
  </si>
  <si>
    <t>Prúdové chrániče štvorpólové 25 - 80 A</t>
  </si>
  <si>
    <t>OEZ:42452</t>
  </si>
  <si>
    <t>Prúdový chránič LFN-40-4-030A, In 40 A, Ue AC 230/400 V, Idn 30 mA, 4-pól, Inc 10 kA, typ A</t>
  </si>
  <si>
    <t>OEZ:38484</t>
  </si>
  <si>
    <t>Prepojovacia lišta S3L-1000-10, 3-pól. vyhotovenie, prierez 10 mm2, rozstup 17,8 mm, počet vývodov 19x3, kolíky, OEZ</t>
  </si>
  <si>
    <t>210120421</t>
  </si>
  <si>
    <t>Zvodiče prepätia typ 2 (triedy C), 3pól, 3+1pól</t>
  </si>
  <si>
    <t>OEZ:38367</t>
  </si>
  <si>
    <t>Zvodič prepätia SVC-350-3N-MZ, typ 2, Imax 40 kA, Uc AC 350 V, výmenné moduly, varistor, iskrisko</t>
  </si>
  <si>
    <t>KMhr</t>
  </si>
  <si>
    <t>Koeficient montáre rozvádzača RP01 30% (z montážnych prác rozvádzača)</t>
  </si>
  <si>
    <t>RP1.1</t>
  </si>
  <si>
    <t xml:space="preserve">Rozvádzač RP1.1   </t>
  </si>
  <si>
    <t>OEZ:41895</t>
  </si>
  <si>
    <t>Istič LTE-25C-1, In 25 A, Ue AC 230/400 V/DC 72 V, charakteristika C, 1-pól, Icn 6 kA</t>
  </si>
  <si>
    <t>498</t>
  </si>
  <si>
    <t>500</t>
  </si>
  <si>
    <t>502</t>
  </si>
  <si>
    <t>504</t>
  </si>
  <si>
    <t>506</t>
  </si>
  <si>
    <t>508</t>
  </si>
  <si>
    <t>KMrp1.1</t>
  </si>
  <si>
    <t>Koeficient montáre rozvádzača RP1.1 30% (z montážnych prác rozvádzača)</t>
  </si>
  <si>
    <t>510</t>
  </si>
  <si>
    <t>RP1.2</t>
  </si>
  <si>
    <t xml:space="preserve">Rozvádzač RP1.2   </t>
  </si>
  <si>
    <t>210193074</t>
  </si>
  <si>
    <t>Domova rozvodnica do 72 M pre zapustenú montáž bez sekacích prác</t>
  </si>
  <si>
    <t>512</t>
  </si>
  <si>
    <t>OEZ:44451</t>
  </si>
  <si>
    <t>Rozvodnicová skriňa RZB-Z-3S72, pre zapustenú montáž, nepriehľadné dvere, počet radov 3, počet modulov v rade 24, krytie IP30, PE+N, farba RAL9003, materiál : oceľ-plech</t>
  </si>
  <si>
    <t>514</t>
  </si>
  <si>
    <t>516</t>
  </si>
  <si>
    <t>518</t>
  </si>
  <si>
    <t>520</t>
  </si>
  <si>
    <t>522</t>
  </si>
  <si>
    <t>524</t>
  </si>
  <si>
    <t>526</t>
  </si>
  <si>
    <t>528</t>
  </si>
  <si>
    <t>530</t>
  </si>
  <si>
    <t>210120403</t>
  </si>
  <si>
    <t>Istič vzduchový dvojpólový do 63 A</t>
  </si>
  <si>
    <t>532</t>
  </si>
  <si>
    <t>OEZ:41904</t>
  </si>
  <si>
    <t>Istič LTE-10B-2, In 10 A, Ue AC 230/400 V/DC 144 V, charakteristika B, 2-pól, Icn 6 kA</t>
  </si>
  <si>
    <t>534</t>
  </si>
  <si>
    <t>536</t>
  </si>
  <si>
    <t>538</t>
  </si>
  <si>
    <t>540</t>
  </si>
  <si>
    <t>277</t>
  </si>
  <si>
    <t>542</t>
  </si>
  <si>
    <t>544</t>
  </si>
  <si>
    <t>279</t>
  </si>
  <si>
    <t>546</t>
  </si>
  <si>
    <t>548</t>
  </si>
  <si>
    <t>281</t>
  </si>
  <si>
    <t>550</t>
  </si>
  <si>
    <t>552</t>
  </si>
  <si>
    <t>283</t>
  </si>
  <si>
    <t>554</t>
  </si>
  <si>
    <t>556</t>
  </si>
  <si>
    <t>285</t>
  </si>
  <si>
    <t>210120004</t>
  </si>
  <si>
    <t>Odpínače valcových poistkových vložiek 10 x 38 dvojpólové do 32 A</t>
  </si>
  <si>
    <t>558</t>
  </si>
  <si>
    <t>OEZ:41014</t>
  </si>
  <si>
    <t>Poistkový odpínač OPVP10-2, Ie 32 A, Ue AC 690 V/DC 440 V, pre valcové poistkové vložky 10x38, 2-pól. vyhotovenie, bez signalizácie, náhrada za OPVA10-2</t>
  </si>
  <si>
    <t>560</t>
  </si>
  <si>
    <t>287</t>
  </si>
  <si>
    <t>210120003</t>
  </si>
  <si>
    <t>Odpínače valcových poistkových vložiek 10 x 38 jednopólové do 32 A</t>
  </si>
  <si>
    <t>562</t>
  </si>
  <si>
    <t>OEZ:41013</t>
  </si>
  <si>
    <t>Poistkový odpínač OPVP10-1, Ie 32 A, Ue AC 690 V/DC 440 V, pre valcové poistkové vložky 10x38, 1-pól. vyhotovenie, bez signalizácie, náhrada za OPVA10-1</t>
  </si>
  <si>
    <t>564</t>
  </si>
  <si>
    <t>289</t>
  </si>
  <si>
    <t>OEZ:06705</t>
  </si>
  <si>
    <t>Poistková vložka PV10 20A gG, Un AC 500 V/DC 250 V, veľkosť 10×38, gG - charakteristika pre všeobecné použitie, Cd/Pb free</t>
  </si>
  <si>
    <t>566</t>
  </si>
  <si>
    <t>OEZ:06703</t>
  </si>
  <si>
    <t>Poistková vložka PV10 16A gG, Un AC 500 V/DC 250 V, veľkosť 10×38, gG - charakteristika pre všeobecné použitie, Cd/Pb free</t>
  </si>
  <si>
    <t>568</t>
  </si>
  <si>
    <t>291</t>
  </si>
  <si>
    <t>OEZ:40750</t>
  </si>
  <si>
    <t>Poistková vložka PVA10 6A gG, Un AC 500 V/DC 250 V, veľkosť 10x38, gG - charakteristika pre všeobecné použitie, Cd/Pb free</t>
  </si>
  <si>
    <t>570</t>
  </si>
  <si>
    <t>210170003</t>
  </si>
  <si>
    <t>Jednofázový transformátor 1 primár - 1 sekundár do 3000 VA - vstavaný</t>
  </si>
  <si>
    <t>572</t>
  </si>
  <si>
    <t>293</t>
  </si>
  <si>
    <t>70062</t>
  </si>
  <si>
    <t>Sieťový napáj. HAKEL ISOLGUARD POWER SUPPLY DC24V</t>
  </si>
  <si>
    <t>574</t>
  </si>
  <si>
    <t>68468416</t>
  </si>
  <si>
    <t>Montáž a zapojenie strážiča izolačného stavu</t>
  </si>
  <si>
    <t>576</t>
  </si>
  <si>
    <t>295</t>
  </si>
  <si>
    <t>70940</t>
  </si>
  <si>
    <t>Strážič izolačného stavu HAKEL ISOLGUARD HIG95-DELTA</t>
  </si>
  <si>
    <t>578</t>
  </si>
  <si>
    <t>210170307</t>
  </si>
  <si>
    <t>Meracie trafo prúdu NN vrátane zap., všetky prevody BZ 00-30</t>
  </si>
  <si>
    <t>580</t>
  </si>
  <si>
    <t>297</t>
  </si>
  <si>
    <t>71521</t>
  </si>
  <si>
    <t>Merací transformátor HAKEL TAR 30/5</t>
  </si>
  <si>
    <t>582</t>
  </si>
  <si>
    <t>210170133</t>
  </si>
  <si>
    <t>Trojfázový transformátor 1x primár - 2x sekundár do 3000 VA - v kryte</t>
  </si>
  <si>
    <t>584</t>
  </si>
  <si>
    <t>299</t>
  </si>
  <si>
    <t>71132/23</t>
  </si>
  <si>
    <t>Oddeľovací transformátor HAKEL Med. Transf. 3,15</t>
  </si>
  <si>
    <t>586</t>
  </si>
  <si>
    <t>KMrp1.2</t>
  </si>
  <si>
    <t>Koeficient montáre rozvádzača RP1.2 30% (z montážnych prác rozvádzača)</t>
  </si>
  <si>
    <t>588</t>
  </si>
  <si>
    <t>RP2</t>
  </si>
  <si>
    <t xml:space="preserve">Rozvádzač RP2   </t>
  </si>
  <si>
    <t>301</t>
  </si>
  <si>
    <t>590</t>
  </si>
  <si>
    <t>OEZ:42735</t>
  </si>
  <si>
    <t>Rozvodnicová skriňa DZ54-3507-EI30S, pre zapustenú montáž, jednokrídlové dvere, nepriehľadné dvere, vnútorná V x Š 1150x710, počet radov 7, rozstup 150 mm, počet modulov v rade 35, krytie IP54, materiál : oceľ-plech, požiarna odolnosť EI30S</t>
  </si>
  <si>
    <t>592</t>
  </si>
  <si>
    <t>303</t>
  </si>
  <si>
    <t>OEZ:39501</t>
  </si>
  <si>
    <t>„U“ lišta PD-D-L35-VU35, „U“ lišta TH35-15, pre vnútornú Š rozvodnice 710, pre počet modulov 35, pre DZ43..., DN43..., DZ54...</t>
  </si>
  <si>
    <t>594</t>
  </si>
  <si>
    <t>OEZ:39721</t>
  </si>
  <si>
    <t>Prístrojová lišta PD-D-50LPU35, V lišty x vnútorná Š rozvodnice 50 x 710, pre počet modulov 35, pre DZ43..., DN43..., DZ54...</t>
  </si>
  <si>
    <t>596</t>
  </si>
  <si>
    <t>305</t>
  </si>
  <si>
    <t>598</t>
  </si>
  <si>
    <t>OEZ:39455</t>
  </si>
  <si>
    <t>Kryt PD-D-KMV01535, pre modulárný systém, s výrezom, V krytu x vnútorná Š rozvodnice 150 x 710, pre počet modulov 35, pre DZ43..., DN43...,, DZ54...</t>
  </si>
  <si>
    <t>600</t>
  </si>
  <si>
    <t>307</t>
  </si>
  <si>
    <t>602</t>
  </si>
  <si>
    <t>604</t>
  </si>
  <si>
    <t>309</t>
  </si>
  <si>
    <t>606</t>
  </si>
  <si>
    <t>608</t>
  </si>
  <si>
    <t>311</t>
  </si>
  <si>
    <t>610</t>
  </si>
  <si>
    <t>612</t>
  </si>
  <si>
    <t>313</t>
  </si>
  <si>
    <t>614</t>
  </si>
  <si>
    <t>616</t>
  </si>
  <si>
    <t>315</t>
  </si>
  <si>
    <t>618</t>
  </si>
  <si>
    <t>620</t>
  </si>
  <si>
    <t>317</t>
  </si>
  <si>
    <t>622</t>
  </si>
  <si>
    <t>624</t>
  </si>
  <si>
    <t>319</t>
  </si>
  <si>
    <t>626</t>
  </si>
  <si>
    <t>628</t>
  </si>
  <si>
    <t>321</t>
  </si>
  <si>
    <t>630</t>
  </si>
  <si>
    <t>632</t>
  </si>
  <si>
    <t>323</t>
  </si>
  <si>
    <t>634</t>
  </si>
  <si>
    <t>636</t>
  </si>
  <si>
    <t>325</t>
  </si>
  <si>
    <t>638</t>
  </si>
  <si>
    <t>640</t>
  </si>
  <si>
    <t>327</t>
  </si>
  <si>
    <t>642</t>
  </si>
  <si>
    <t>KMrp2</t>
  </si>
  <si>
    <t>Koeficient montáre rozvádzača RP2 30% (z montážnych prác rozvádzača)</t>
  </si>
  <si>
    <t>644</t>
  </si>
  <si>
    <t>47-M</t>
  </si>
  <si>
    <t xml:space="preserve">Bleskozvod   </t>
  </si>
  <si>
    <t>329</t>
  </si>
  <si>
    <t>210010313</t>
  </si>
  <si>
    <t>Krabica (KO 125) odbočná s viečkom, bez zapojenia, štvorcová</t>
  </si>
  <si>
    <t>646</t>
  </si>
  <si>
    <t>EKR000001161</t>
  </si>
  <si>
    <t>Krabica inštalačná KUZ-V KB 196x156x80-140mm do zateplenia s krytom sivá</t>
  </si>
  <si>
    <t>648</t>
  </si>
  <si>
    <t>331</t>
  </si>
  <si>
    <t>210011302</t>
  </si>
  <si>
    <t>Osadenie polyamidovej príchytky HM 8, do tehlového muriva</t>
  </si>
  <si>
    <t>650</t>
  </si>
  <si>
    <t>35442419502</t>
  </si>
  <si>
    <t>Plastová príchytka na zvodový vodič č. 204 001</t>
  </si>
  <si>
    <t>652</t>
  </si>
  <si>
    <t>333</t>
  </si>
  <si>
    <t>210220021</t>
  </si>
  <si>
    <t>Uzemňovacie vedenie v zemi FeZn vrátane izolácie spojov O 10mm</t>
  </si>
  <si>
    <t>654</t>
  </si>
  <si>
    <t>354410054800</t>
  </si>
  <si>
    <t>Drôt bleskozvodový FeZn, d 10 mm</t>
  </si>
  <si>
    <t>656</t>
  </si>
  <si>
    <t>335</t>
  </si>
  <si>
    <t>210220050</t>
  </si>
  <si>
    <t>Označenie zvodov číselnými štítkami</t>
  </si>
  <si>
    <t>658</t>
  </si>
  <si>
    <t>354410064600</t>
  </si>
  <si>
    <t>Štítok orientačný zemniaci</t>
  </si>
  <si>
    <t>660</t>
  </si>
  <si>
    <t>337</t>
  </si>
  <si>
    <t>210220101</t>
  </si>
  <si>
    <t>Podpery vedenia FeZn na plochú strechu PV21</t>
  </si>
  <si>
    <t>662</t>
  </si>
  <si>
    <t>354410035100.S</t>
  </si>
  <si>
    <t>Podpera vedenia FeZn na ploché strechy označenie PV 21 betonová</t>
  </si>
  <si>
    <t>664</t>
  </si>
  <si>
    <t>339</t>
  </si>
  <si>
    <t>210220204</t>
  </si>
  <si>
    <t>Zachytávacia tyč FeZn bez osadenia a s osadením JP10-30</t>
  </si>
  <si>
    <t>666</t>
  </si>
  <si>
    <t>354410023200</t>
  </si>
  <si>
    <t>Tyč zachytávacia FeZn na upevnenie do muriva označenie JP 20</t>
  </si>
  <si>
    <t>668</t>
  </si>
  <si>
    <t>341</t>
  </si>
  <si>
    <t>210220306</t>
  </si>
  <si>
    <t>Podstavec betónový k zachytávacej tyči a oddialenému bleskozvodu</t>
  </si>
  <si>
    <t>670</t>
  </si>
  <si>
    <t>354410024850</t>
  </si>
  <si>
    <t>Podstavec betónový k zachytávacej tyči FeZn k JP a OB 900x380</t>
  </si>
  <si>
    <t>672</t>
  </si>
  <si>
    <t>343</t>
  </si>
  <si>
    <t>210220230</t>
  </si>
  <si>
    <t>Ochranná strieška FeZn</t>
  </si>
  <si>
    <t>674</t>
  </si>
  <si>
    <t>3544216200</t>
  </si>
  <si>
    <t>Horná ochranná strieška  ocelová žiarovo zinkovaná  označenie  OS 01</t>
  </si>
  <si>
    <t>676</t>
  </si>
  <si>
    <t>345</t>
  </si>
  <si>
    <t>210220240</t>
  </si>
  <si>
    <t>Svorka FeZn k uzemňovacej tyči  SJ</t>
  </si>
  <si>
    <t>678</t>
  </si>
  <si>
    <t>354410001500.S</t>
  </si>
  <si>
    <t>Svorka FeZn k uzemňovacej tyči označenie SJ 01</t>
  </si>
  <si>
    <t>680</t>
  </si>
  <si>
    <t>347</t>
  </si>
  <si>
    <t>682</t>
  </si>
  <si>
    <t>354410001700.S</t>
  </si>
  <si>
    <t>Svorka FeZn k uzemňovacej tyči označenie SJ 02</t>
  </si>
  <si>
    <t>684</t>
  </si>
  <si>
    <t>349</t>
  </si>
  <si>
    <t>210220241</t>
  </si>
  <si>
    <t>Svorka FeZn krížová SK a diagonálna krížová DKS</t>
  </si>
  <si>
    <t>686</t>
  </si>
  <si>
    <t>354410002500.S</t>
  </si>
  <si>
    <t>Svorka FeZn krížová označenie SK</t>
  </si>
  <si>
    <t>688</t>
  </si>
  <si>
    <t>351</t>
  </si>
  <si>
    <t>210220243</t>
  </si>
  <si>
    <t>Svorka FeZn spojovacia SS</t>
  </si>
  <si>
    <t>690</t>
  </si>
  <si>
    <t>354410003400.S</t>
  </si>
  <si>
    <t>Svorka FeZn spojovacia označenie SS 2 skrutky s príložkou</t>
  </si>
  <si>
    <t>692</t>
  </si>
  <si>
    <t>353</t>
  </si>
  <si>
    <t>210220247</t>
  </si>
  <si>
    <t>Svorka FeZn skúšobná SZ</t>
  </si>
  <si>
    <t>694</t>
  </si>
  <si>
    <t>354410004300</t>
  </si>
  <si>
    <t>Svorka FeZn skúšobná označenie SZ</t>
  </si>
  <si>
    <t>696</t>
  </si>
  <si>
    <t>355</t>
  </si>
  <si>
    <t>210220280</t>
  </si>
  <si>
    <t>Uzemňovacia tyč FeZn ZT</t>
  </si>
  <si>
    <t>698</t>
  </si>
  <si>
    <t>354410055700.S</t>
  </si>
  <si>
    <t>Tyč uzemňovacia FeZn označenie ZT 2 m</t>
  </si>
  <si>
    <t>700</t>
  </si>
  <si>
    <t>357</t>
  </si>
  <si>
    <t>210220800</t>
  </si>
  <si>
    <t>Uzemňovacie vedenie na povrchu  AlMgSi  drôt zvodový O 8-10</t>
  </si>
  <si>
    <t>702</t>
  </si>
  <si>
    <t>354410064200</t>
  </si>
  <si>
    <t>Drôt bleskozvodový zliatina AlMgSi, d 8 mm, Al</t>
  </si>
  <si>
    <t>704</t>
  </si>
  <si>
    <t>359</t>
  </si>
  <si>
    <t>706</t>
  </si>
  <si>
    <t>354410064400</t>
  </si>
  <si>
    <t>Drôt bleskozvodový izolovaný zliatina AlMgSi označenie O 8 Al PVC</t>
  </si>
  <si>
    <t>708</t>
  </si>
  <si>
    <t>361</t>
  </si>
  <si>
    <t>MD</t>
  </si>
  <si>
    <t>Mimostaveništná Doprava</t>
  </si>
  <si>
    <t>710</t>
  </si>
  <si>
    <t>PM</t>
  </si>
  <si>
    <t>Podružný Materiál (3% z materiálu)</t>
  </si>
  <si>
    <t>712</t>
  </si>
  <si>
    <t>363</t>
  </si>
  <si>
    <t>PPV</t>
  </si>
  <si>
    <t>Podiel Pridružených Výkonov (5% z konštrukcií)</t>
  </si>
  <si>
    <t>714</t>
  </si>
  <si>
    <t>RVZ2</t>
  </si>
  <si>
    <t>Odborná prehliadka a skúška elektroinštalácie a bleskozvodu</t>
  </si>
  <si>
    <t>716</t>
  </si>
  <si>
    <t>365</t>
  </si>
  <si>
    <t>LO</t>
  </si>
  <si>
    <t>Likvidácia odpadu</t>
  </si>
  <si>
    <t>718</t>
  </si>
  <si>
    <t xml:space="preserve">Projekt skutočného vyhotovenia- Elektroinštalácia 1.PP, 1.NP, 2.NP </t>
  </si>
  <si>
    <t>-1609098161</t>
  </si>
  <si>
    <t>367</t>
  </si>
  <si>
    <t>PSV.1</t>
  </si>
  <si>
    <t>Projekt skutočného vyhotovenia- Bleskozvod</t>
  </si>
  <si>
    <t>-543940052</t>
  </si>
  <si>
    <t>05 - D4. Elektroinštalácia 3. NP</t>
  </si>
  <si>
    <t xml:space="preserve">    RP1 - Rozvádzač RP3   </t>
  </si>
  <si>
    <t>Spínač polozapustený a zapustený vrátane zapojenia dvojitý prep.stried. - radenie 5</t>
  </si>
  <si>
    <t>-492727120</t>
  </si>
  <si>
    <t>1990684005</t>
  </si>
  <si>
    <t>101-61505.1</t>
  </si>
  <si>
    <t>615713218</t>
  </si>
  <si>
    <t>101-76100.1</t>
  </si>
  <si>
    <t>-2016053600</t>
  </si>
  <si>
    <t>1066025956</t>
  </si>
  <si>
    <t>383180000800</t>
  </si>
  <si>
    <t>Rozvádzač jednodielny 9U, 500x600x395 mm (vxšxh), RBA-09-AS4-CAY-A1, KELine</t>
  </si>
  <si>
    <t xml:space="preserve">Rozvádzač RP3   </t>
  </si>
  <si>
    <t>210190054</t>
  </si>
  <si>
    <t>Montáž rozvádzača skriňového, panelového za l pole - delený rozvádzač do váhy 500 kg</t>
  </si>
  <si>
    <t>Y7-114426</t>
  </si>
  <si>
    <t>Skriňa s dverami, IP40, ŠxVxH=800x2000x400, XVTL-BF-8/4/20</t>
  </si>
  <si>
    <t>Y7-116173</t>
  </si>
  <si>
    <t>Bočný kryt - Pár, IP40, VxH=2000x400, XVTL-S-4/20-PAIR</t>
  </si>
  <si>
    <t>Y7-114606</t>
  </si>
  <si>
    <t>Podstavec bok V=100, bez výrezov, 1pár, H=400, XVTL-SO100/S-4</t>
  </si>
  <si>
    <t>Y7-115216</t>
  </si>
  <si>
    <t>Adaptér xEnergy Basic (Profi+), predná časť, skriňa ŠxV=800x2000, XVTL-BP-W-8/20</t>
  </si>
  <si>
    <t>Y7-114691</t>
  </si>
  <si>
    <t>Kryt horný/dolný, 3 výrezy pre príruby, IP55, ŠxH=800x300, XVTL-MP/T/EF-8/3</t>
  </si>
  <si>
    <t>Y7-50657</t>
  </si>
  <si>
    <t>Prístrojová lišta DIN 35/15, šírka 2m, TS35X15</t>
  </si>
  <si>
    <t>Koeficient montáre rozvádzača RP1 30% (z montážnych prác rozvádzača)</t>
  </si>
  <si>
    <t>Odborná prehliadka a skúška elektroinštalácie</t>
  </si>
  <si>
    <t xml:space="preserve">Projekt skutočného vyhotovenia- Elektroinštalácia 3.NP </t>
  </si>
  <si>
    <t>189661151</t>
  </si>
  <si>
    <t>06 - D5. Chladenie, vetranie 1.NP</t>
  </si>
  <si>
    <t xml:space="preserve">    733 - Chladenie - rozvodné potrubie   </t>
  </si>
  <si>
    <t xml:space="preserve">    739 - Vzt, -uloženie ,uchyt.potrubia   </t>
  </si>
  <si>
    <t xml:space="preserve">    769 - Montáže vzduchotechnických zariadení   </t>
  </si>
  <si>
    <t xml:space="preserve">    769a - Montáž vzduchotechnických zariadení-Požiarné vetranie   </t>
  </si>
  <si>
    <t>971033241</t>
  </si>
  <si>
    <t>Vybúranie otvoru v murive tehl. plochy do 0,0225 m2 hr. do 300 mm,  -0,00800t</t>
  </si>
  <si>
    <t>972054341.1</t>
  </si>
  <si>
    <t>Vybúranie otvoru v stropoch a klenbách železob. plochy  nad 0, 25 m2, hr.nad 120 mm,  -0,09000t</t>
  </si>
  <si>
    <t>972054341.2</t>
  </si>
  <si>
    <t>Vybúranie otvoru v stropoch a klenbách železob. plochy  nad 0, 25 m2, hr.nad 120 mm,  -0,09000t-/cez strechu/</t>
  </si>
  <si>
    <t>979089012</t>
  </si>
  <si>
    <t>Poplatok za skladovanie - betón, tehly, dlaždice (17 01 ), ostatné</t>
  </si>
  <si>
    <t xml:space="preserve">Chladenie - rozvodné potrubie   </t>
  </si>
  <si>
    <t>733151Chl</t>
  </si>
  <si>
    <t>Potrubie   Cu   1/4 (6,35) x 0,8- bez izolácie</t>
  </si>
  <si>
    <t>733152Chl</t>
  </si>
  <si>
    <t>Potrubie   Cu   3/8 (9,52) x 0,8- bez izolácie</t>
  </si>
  <si>
    <t>733151Chl.1</t>
  </si>
  <si>
    <t>Izolácia Cu potrubí</t>
  </si>
  <si>
    <t>-2050163428</t>
  </si>
  <si>
    <t>733151Chl.2</t>
  </si>
  <si>
    <t>Komunikačný kábel</t>
  </si>
  <si>
    <t>1085294089</t>
  </si>
  <si>
    <t>733151Chl.3</t>
  </si>
  <si>
    <t>Montáž potrubia z rúr Cu izolovaných</t>
  </si>
  <si>
    <t>1255009152</t>
  </si>
  <si>
    <t>733191201</t>
  </si>
  <si>
    <t>Tlaková skúška medeného potrubia do D 35 mm</t>
  </si>
  <si>
    <t>733191201.1</t>
  </si>
  <si>
    <t>-1010296625</t>
  </si>
  <si>
    <t>998733CHL203</t>
  </si>
  <si>
    <t>739</t>
  </si>
  <si>
    <t xml:space="preserve">Vzt, -uloženie ,uchyt.potrubia   </t>
  </si>
  <si>
    <t>7390000pc</t>
  </si>
  <si>
    <t>Závesy pre ulož a uchytenie  potrubia -/predbežne/predpoklad</t>
  </si>
  <si>
    <t>769</t>
  </si>
  <si>
    <t xml:space="preserve">Montáže vzduchotechnických zariadení   </t>
  </si>
  <si>
    <t>76901105.1</t>
  </si>
  <si>
    <t>Montáž ventilátora malého do podhľadu</t>
  </si>
  <si>
    <t>4291100055pc</t>
  </si>
  <si>
    <t>Ventilátor malý,odsávací do podhľadu EBB 25 N T</t>
  </si>
  <si>
    <t>769021000</t>
  </si>
  <si>
    <t>Montáž spiro potrubia do DN 100</t>
  </si>
  <si>
    <t>429810000200</t>
  </si>
  <si>
    <t>Potrubie kruhové spiro DN 100,</t>
  </si>
  <si>
    <t>769021003</t>
  </si>
  <si>
    <t>Montáž spiro potrubia DN 125-140</t>
  </si>
  <si>
    <t>429810000300</t>
  </si>
  <si>
    <t>Potrubie kruhové spiro DN 125</t>
  </si>
  <si>
    <t>769021319</t>
  </si>
  <si>
    <t>Montáž kolena 90° na spiro potrubie DN 80-150</t>
  </si>
  <si>
    <t>429850007700</t>
  </si>
  <si>
    <t>Koleno KS 90° DN 100 pre kruhové spiro potrubie</t>
  </si>
  <si>
    <t>769021379</t>
  </si>
  <si>
    <t>Montáž prechodu symetrického na spiro potrubie DN 80-140</t>
  </si>
  <si>
    <t>429850017800</t>
  </si>
  <si>
    <t>Prechod symetrický priem.100 mm/priem. 125 pre kruhové spiro potrubie</t>
  </si>
  <si>
    <t>769021397</t>
  </si>
  <si>
    <t>Montáž T-kusu na spiro potrubie DN 80-150</t>
  </si>
  <si>
    <t>4298500103.1</t>
  </si>
  <si>
    <t>Odbočka jednoduchá 90 st. priem.125 mm/priem.100 mm</t>
  </si>
  <si>
    <t>769035093</t>
  </si>
  <si>
    <t>Montáž krycej mriežky kruhovej do priemeru 160 mm</t>
  </si>
  <si>
    <t>4297202090pc</t>
  </si>
  <si>
    <t>Mriežka  fasadná LG 100</t>
  </si>
  <si>
    <t>4297202090pc1</t>
  </si>
  <si>
    <t>Mriežka  fasadná LG 125</t>
  </si>
  <si>
    <t>7690600pc</t>
  </si>
  <si>
    <t>Montáž klimatizačnej jednotky vnútornej</t>
  </si>
  <si>
    <t>4295200019pc</t>
  </si>
  <si>
    <t>Jednotka klimatizačná, vnútorná MITSUBISHI MSZE-EF25VE2</t>
  </si>
  <si>
    <t>7690602pc</t>
  </si>
  <si>
    <t>Montáž klimatizačnej jednotky vonkajšej  MITSIBUSHI MXZ-4E72VA</t>
  </si>
  <si>
    <t>4295200070pc</t>
  </si>
  <si>
    <t>Jednotka klimatizačná, vonkajšia MITSIBISHI MXZ-4E72VA</t>
  </si>
  <si>
    <t>7690602pc1</t>
  </si>
  <si>
    <t>Montáž klimatizačnej jednotky vonkajšej  MITSIBUSHI MXZ-2D54VA</t>
  </si>
  <si>
    <t>4295200070pc1</t>
  </si>
  <si>
    <t>Jednotka klimatizačná, vonkajšia MITSIBISHI MXZ-2D54VA</t>
  </si>
  <si>
    <t>769a</t>
  </si>
  <si>
    <t xml:space="preserve">Montáž vzduchotechnických zariadení-Požiarné vetranie   </t>
  </si>
  <si>
    <t>998769a203</t>
  </si>
  <si>
    <t>Presun hmôt pre montáž vzduchotechnických zariadení v stavbe (objekte) výšky nad 7 do 24 m</t>
  </si>
  <si>
    <t>Stavebno montážne práce náročné ucelené - odborné ,ostatné nezapočit.položkami  ako aj vyspravenie otvorov,pom.lešenie  a pod....</t>
  </si>
  <si>
    <t>OST000114.1</t>
  </si>
  <si>
    <t>Stavebno montážne práce najnáročnejšie na odbornosť - uvedenie zariadenia do prevádzky a vyskúšanie</t>
  </si>
  <si>
    <t>Projekt skutočného vyhotovenia- Chladenie, vetranie 1.NP</t>
  </si>
  <si>
    <t>-249495799</t>
  </si>
  <si>
    <t>07 - D5. Chladenie, vetranie 2.NP + kancelárie na 1.NP</t>
  </si>
  <si>
    <t xml:space="preserve">    733CHL - Chladenie - rozvodné potrubie   </t>
  </si>
  <si>
    <t>733CHL</t>
  </si>
  <si>
    <t>-333541260</t>
  </si>
  <si>
    <t>1825181458</t>
  </si>
  <si>
    <t>275727927</t>
  </si>
  <si>
    <t>-1251942038</t>
  </si>
  <si>
    <t>76901105.2</t>
  </si>
  <si>
    <t>Montáž ventilátora malého axialného so spätnou klapkou</t>
  </si>
  <si>
    <t>4291100055pc1</t>
  </si>
  <si>
    <t>Ventilátor axialný s integrovanou spätnou klapkou DECOR 200</t>
  </si>
  <si>
    <t>7690600pc1</t>
  </si>
  <si>
    <t>4295200029pc</t>
  </si>
  <si>
    <t>Jednotka klimatizačná, vnútorná MITSUBISHI MSZE-EF35VE2</t>
  </si>
  <si>
    <t>7690612pc</t>
  </si>
  <si>
    <t>Montáž klimatizačnej jednotky vonkajšej  MITSIBUSHI MXZ-5E102VA</t>
  </si>
  <si>
    <t>4295200170pc</t>
  </si>
  <si>
    <t>Jednotka klimatizačná, vonkajšia MITSIBISHI MXZ-5E102VA</t>
  </si>
  <si>
    <t>Projekt skutočného vyhotovenia- Chladenie, vetranie 2.NP</t>
  </si>
  <si>
    <t>145203034</t>
  </si>
  <si>
    <t>08 - D5. Chladenie, vetranie 3.NP</t>
  </si>
  <si>
    <t>-1782913961</t>
  </si>
  <si>
    <t>846016331</t>
  </si>
  <si>
    <t>1648270560</t>
  </si>
  <si>
    <t>724173882</t>
  </si>
  <si>
    <t>7690622pc</t>
  </si>
  <si>
    <t>Montáž klimatizačnej jednotky vonkajšej  MITSIBUSHI MXZ-3E68VA</t>
  </si>
  <si>
    <t>4295200270pc</t>
  </si>
  <si>
    <t>Jednotka klimatizačná, vonkajšia MITSIBISHI MXZ-3E68VA</t>
  </si>
  <si>
    <t>Projekt skutočného vyhotovenia- Chladenie, vetranie 3.NP</t>
  </si>
  <si>
    <t>1905082342</t>
  </si>
  <si>
    <t>ERGAstav s.r.o., M. Mišíka 16/1, 971 01 Prievidza</t>
  </si>
  <si>
    <t>Projektant:  ERGAstav s.r.o., M. Mišíka 16/1, 971 01 Prievidza</t>
  </si>
  <si>
    <t>Projektant: ERGAstav s.r.o., Prievidza</t>
  </si>
  <si>
    <t>VÝKAZ VÝMER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</si>
</sst>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>
      <selection activeCell="AD13" sqref="AD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2413</v>
      </c>
      <c r="AR4" s="17"/>
      <c r="AS4" s="19" t="s">
        <v>8</v>
      </c>
      <c r="BS4" s="14" t="s">
        <v>9</v>
      </c>
    </row>
    <row r="5" spans="1:74" s="1" customFormat="1" ht="12" customHeight="1">
      <c r="B5" s="17"/>
      <c r="D5" s="20" t="s">
        <v>10</v>
      </c>
      <c r="K5" s="177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s="1" customFormat="1" ht="36.950000000000003" customHeight="1">
      <c r="B6" s="17"/>
      <c r="D6" s="22" t="s">
        <v>11</v>
      </c>
      <c r="K6" s="178" t="s">
        <v>12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s="1" customFormat="1" ht="12" customHeight="1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15</v>
      </c>
      <c r="K8" s="21" t="s">
        <v>16</v>
      </c>
      <c r="AK8" s="23" t="s">
        <v>17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18</v>
      </c>
      <c r="AK10" s="23" t="s">
        <v>19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20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19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20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23</v>
      </c>
      <c r="K16" s="166" t="s">
        <v>2410</v>
      </c>
      <c r="AK16" s="23" t="s">
        <v>19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20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25</v>
      </c>
      <c r="AK19" s="23" t="s">
        <v>19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20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26</v>
      </c>
      <c r="AR22" s="17"/>
    </row>
    <row r="23" spans="1:71" s="1" customFormat="1" ht="16.5" customHeight="1">
      <c r="B23" s="17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0">
        <f>ROUND(AG94,2)</f>
        <v>0</v>
      </c>
      <c r="AL26" s="181"/>
      <c r="AM26" s="181"/>
      <c r="AN26" s="181"/>
      <c r="AO26" s="181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2" t="s">
        <v>28</v>
      </c>
      <c r="M28" s="182"/>
      <c r="N28" s="182"/>
      <c r="O28" s="182"/>
      <c r="P28" s="182"/>
      <c r="Q28" s="26"/>
      <c r="R28" s="26"/>
      <c r="S28" s="26"/>
      <c r="T28" s="26"/>
      <c r="U28" s="26"/>
      <c r="V28" s="26"/>
      <c r="W28" s="182" t="s">
        <v>29</v>
      </c>
      <c r="X28" s="182"/>
      <c r="Y28" s="182"/>
      <c r="Z28" s="182"/>
      <c r="AA28" s="182"/>
      <c r="AB28" s="182"/>
      <c r="AC28" s="182"/>
      <c r="AD28" s="182"/>
      <c r="AE28" s="182"/>
      <c r="AF28" s="26"/>
      <c r="AG28" s="26"/>
      <c r="AH28" s="26"/>
      <c r="AI28" s="26"/>
      <c r="AJ28" s="26"/>
      <c r="AK28" s="182" t="s">
        <v>30</v>
      </c>
      <c r="AL28" s="182"/>
      <c r="AM28" s="182"/>
      <c r="AN28" s="182"/>
      <c r="AO28" s="182"/>
      <c r="AP28" s="26"/>
      <c r="AQ28" s="26"/>
      <c r="AR28" s="27"/>
      <c r="BE28" s="26"/>
    </row>
    <row r="29" spans="1:71" s="3" customFormat="1" ht="14.45" customHeight="1">
      <c r="B29" s="31"/>
      <c r="D29" s="23" t="s">
        <v>31</v>
      </c>
      <c r="F29" s="23" t="s">
        <v>32</v>
      </c>
      <c r="L29" s="170">
        <v>0.2</v>
      </c>
      <c r="M29" s="171"/>
      <c r="N29" s="171"/>
      <c r="O29" s="171"/>
      <c r="P29" s="171"/>
      <c r="W29" s="172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2">
        <f>ROUND(AV94, 2)</f>
        <v>0</v>
      </c>
      <c r="AL29" s="171"/>
      <c r="AM29" s="171"/>
      <c r="AN29" s="171"/>
      <c r="AO29" s="171"/>
      <c r="AR29" s="31"/>
    </row>
    <row r="30" spans="1:71" s="3" customFormat="1" ht="14.45" customHeight="1">
      <c r="B30" s="31"/>
      <c r="F30" s="23" t="s">
        <v>33</v>
      </c>
      <c r="L30" s="170">
        <v>0.2</v>
      </c>
      <c r="M30" s="171"/>
      <c r="N30" s="171"/>
      <c r="O30" s="171"/>
      <c r="P30" s="171"/>
      <c r="W30" s="172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2">
        <f>ROUND(AW94, 2)</f>
        <v>0</v>
      </c>
      <c r="AL30" s="171"/>
      <c r="AM30" s="171"/>
      <c r="AN30" s="171"/>
      <c r="AO30" s="171"/>
      <c r="AR30" s="31"/>
    </row>
    <row r="31" spans="1:71" s="3" customFormat="1" ht="14.45" hidden="1" customHeight="1">
      <c r="B31" s="31"/>
      <c r="F31" s="23" t="s">
        <v>34</v>
      </c>
      <c r="L31" s="170">
        <v>0.2</v>
      </c>
      <c r="M31" s="171"/>
      <c r="N31" s="171"/>
      <c r="O31" s="171"/>
      <c r="P31" s="171"/>
      <c r="W31" s="172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2">
        <v>0</v>
      </c>
      <c r="AL31" s="171"/>
      <c r="AM31" s="171"/>
      <c r="AN31" s="171"/>
      <c r="AO31" s="171"/>
      <c r="AR31" s="31"/>
    </row>
    <row r="32" spans="1:71" s="3" customFormat="1" ht="14.45" hidden="1" customHeight="1">
      <c r="B32" s="31"/>
      <c r="F32" s="23" t="s">
        <v>35</v>
      </c>
      <c r="L32" s="170">
        <v>0.2</v>
      </c>
      <c r="M32" s="171"/>
      <c r="N32" s="171"/>
      <c r="O32" s="171"/>
      <c r="P32" s="171"/>
      <c r="W32" s="172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2">
        <v>0</v>
      </c>
      <c r="AL32" s="171"/>
      <c r="AM32" s="171"/>
      <c r="AN32" s="171"/>
      <c r="AO32" s="171"/>
      <c r="AR32" s="31"/>
    </row>
    <row r="33" spans="1:57" s="3" customFormat="1" ht="14.45" hidden="1" customHeight="1">
      <c r="B33" s="31"/>
      <c r="F33" s="23" t="s">
        <v>36</v>
      </c>
      <c r="L33" s="170">
        <v>0</v>
      </c>
      <c r="M33" s="171"/>
      <c r="N33" s="171"/>
      <c r="O33" s="171"/>
      <c r="P33" s="171"/>
      <c r="W33" s="172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2">
        <v>0</v>
      </c>
      <c r="AL33" s="171"/>
      <c r="AM33" s="171"/>
      <c r="AN33" s="171"/>
      <c r="AO33" s="171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76" t="s">
        <v>39</v>
      </c>
      <c r="Y35" s="174"/>
      <c r="Z35" s="174"/>
      <c r="AA35" s="174"/>
      <c r="AB35" s="174"/>
      <c r="AC35" s="34"/>
      <c r="AD35" s="34"/>
      <c r="AE35" s="34"/>
      <c r="AF35" s="34"/>
      <c r="AG35" s="34"/>
      <c r="AH35" s="34"/>
      <c r="AI35" s="34"/>
      <c r="AJ35" s="34"/>
      <c r="AK35" s="173">
        <f>SUM(AK26:AK33)</f>
        <v>0</v>
      </c>
      <c r="AL35" s="174"/>
      <c r="AM35" s="174"/>
      <c r="AN35" s="174"/>
      <c r="AO35" s="175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AR84" s="45"/>
    </row>
    <row r="85" spans="1:91" s="5" customFormat="1" ht="36.950000000000003" customHeight="1">
      <c r="B85" s="46"/>
      <c r="C85" s="47" t="s">
        <v>11</v>
      </c>
      <c r="L85" s="193" t="str">
        <f>K6</f>
        <v>Prestavba objektu AB TSM ul. Klčové Nové Mesto nad Váhom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15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Nové Mesto nad Váhom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195" t="str">
        <f>IF(AN8= "","",AN8)</f>
        <v/>
      </c>
      <c r="AN87" s="195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18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/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167" t="s">
        <v>2411</v>
      </c>
      <c r="AJ89" s="26"/>
      <c r="AK89" s="26"/>
      <c r="AL89" s="26"/>
      <c r="AM89" s="196" t="str">
        <f>IF(E17="","",E17)</f>
        <v/>
      </c>
      <c r="AN89" s="197"/>
      <c r="AO89" s="197"/>
      <c r="AP89" s="197"/>
      <c r="AQ89" s="26"/>
      <c r="AR89" s="27"/>
      <c r="AS89" s="198" t="s">
        <v>47</v>
      </c>
      <c r="AT89" s="19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6" t="str">
        <f>IF(E20="","",E20)</f>
        <v/>
      </c>
      <c r="AN90" s="197"/>
      <c r="AO90" s="197"/>
      <c r="AP90" s="197"/>
      <c r="AQ90" s="26"/>
      <c r="AR90" s="27"/>
      <c r="AS90" s="200"/>
      <c r="AT90" s="20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0"/>
      <c r="AT91" s="20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8" t="s">
        <v>48</v>
      </c>
      <c r="D92" s="189"/>
      <c r="E92" s="189"/>
      <c r="F92" s="189"/>
      <c r="G92" s="189"/>
      <c r="H92" s="54"/>
      <c r="I92" s="190" t="s">
        <v>49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2" t="s">
        <v>50</v>
      </c>
      <c r="AH92" s="189"/>
      <c r="AI92" s="189"/>
      <c r="AJ92" s="189"/>
      <c r="AK92" s="189"/>
      <c r="AL92" s="189"/>
      <c r="AM92" s="189"/>
      <c r="AN92" s="190" t="s">
        <v>51</v>
      </c>
      <c r="AO92" s="189"/>
      <c r="AP92" s="191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6">
        <f>ROUND(SUM(AG95:AG102),2)</f>
        <v>0</v>
      </c>
      <c r="AH94" s="186"/>
      <c r="AI94" s="186"/>
      <c r="AJ94" s="186"/>
      <c r="AK94" s="186"/>
      <c r="AL94" s="186"/>
      <c r="AM94" s="186"/>
      <c r="AN94" s="187">
        <f t="shared" ref="AN94:AN102" si="0">SUM(AG94,AT94)</f>
        <v>0</v>
      </c>
      <c r="AO94" s="187"/>
      <c r="AP94" s="187"/>
      <c r="AQ94" s="66" t="s">
        <v>1</v>
      </c>
      <c r="AR94" s="62"/>
      <c r="AS94" s="67">
        <f>ROUND(SUM(AS95:AS102),2)</f>
        <v>0</v>
      </c>
      <c r="AT94" s="68">
        <f t="shared" ref="AT94:AT102" si="1">ROUND(SUM(AV94:AW94),2)</f>
        <v>0</v>
      </c>
      <c r="AU94" s="69">
        <f>ROUND(SUM(AU95:AU102),5)</f>
        <v>2107.1773499999999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ROUND(SUM(AZ95:AZ102),2)</f>
        <v>0</v>
      </c>
      <c r="BA94" s="68">
        <f>ROUND(SUM(BA95:BA102),2)</f>
        <v>0</v>
      </c>
      <c r="BB94" s="68">
        <f>ROUND(SUM(BB95:BB102),2)</f>
        <v>0</v>
      </c>
      <c r="BC94" s="68">
        <f>ROUND(SUM(BC95:BC102),2)</f>
        <v>0</v>
      </c>
      <c r="BD94" s="70">
        <f>ROUND(SUM(BD95:BD102),2)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16.5" customHeight="1">
      <c r="A95" s="73" t="s">
        <v>71</v>
      </c>
      <c r="B95" s="74"/>
      <c r="C95" s="75"/>
      <c r="D95" s="185" t="s">
        <v>72</v>
      </c>
      <c r="E95" s="185"/>
      <c r="F95" s="185"/>
      <c r="G95" s="185"/>
      <c r="H95" s="185"/>
      <c r="I95" s="76"/>
      <c r="J95" s="185" t="s">
        <v>73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'01 - D1. Architektonicko ...'!J30</f>
        <v>0</v>
      </c>
      <c r="AH95" s="184"/>
      <c r="AI95" s="184"/>
      <c r="AJ95" s="184"/>
      <c r="AK95" s="184"/>
      <c r="AL95" s="184"/>
      <c r="AM95" s="184"/>
      <c r="AN95" s="183">
        <f t="shared" si="0"/>
        <v>0</v>
      </c>
      <c r="AO95" s="184"/>
      <c r="AP95" s="184"/>
      <c r="AQ95" s="77" t="s">
        <v>74</v>
      </c>
      <c r="AR95" s="74"/>
      <c r="AS95" s="78">
        <v>0</v>
      </c>
      <c r="AT95" s="79">
        <f t="shared" si="1"/>
        <v>0</v>
      </c>
      <c r="AU95" s="80">
        <f>'01 - D1. Architektonicko ...'!P146</f>
        <v>2107.1773512</v>
      </c>
      <c r="AV95" s="79">
        <f>'01 - D1. Architektonicko ...'!J33</f>
        <v>0</v>
      </c>
      <c r="AW95" s="79">
        <f>'01 - D1. Architektonicko ...'!J34</f>
        <v>0</v>
      </c>
      <c r="AX95" s="79">
        <f>'01 - D1. Architektonicko ...'!J35</f>
        <v>0</v>
      </c>
      <c r="AY95" s="79">
        <f>'01 - D1. Architektonicko ...'!J36</f>
        <v>0</v>
      </c>
      <c r="AZ95" s="79">
        <f>'01 - D1. Architektonicko ...'!F33</f>
        <v>0</v>
      </c>
      <c r="BA95" s="79">
        <f>'01 - D1. Architektonicko ...'!F34</f>
        <v>0</v>
      </c>
      <c r="BB95" s="79">
        <f>'01 - D1. Architektonicko ...'!F35</f>
        <v>0</v>
      </c>
      <c r="BC95" s="79">
        <f>'01 - D1. Architektonicko ...'!F36</f>
        <v>0</v>
      </c>
      <c r="BD95" s="81">
        <f>'01 - D1. Architektonicko ...'!F37</f>
        <v>0</v>
      </c>
      <c r="BT95" s="82" t="s">
        <v>75</v>
      </c>
      <c r="BV95" s="82" t="s">
        <v>69</v>
      </c>
      <c r="BW95" s="82" t="s">
        <v>76</v>
      </c>
      <c r="BX95" s="82" t="s">
        <v>4</v>
      </c>
      <c r="CL95" s="82" t="s">
        <v>1</v>
      </c>
      <c r="CM95" s="82" t="s">
        <v>67</v>
      </c>
    </row>
    <row r="96" spans="1:91" s="7" customFormat="1" ht="16.5" customHeight="1">
      <c r="A96" s="73" t="s">
        <v>71</v>
      </c>
      <c r="B96" s="74"/>
      <c r="C96" s="75"/>
      <c r="D96" s="185" t="s">
        <v>77</v>
      </c>
      <c r="E96" s="185"/>
      <c r="F96" s="185"/>
      <c r="G96" s="185"/>
      <c r="H96" s="185"/>
      <c r="I96" s="76"/>
      <c r="J96" s="185" t="s">
        <v>78</v>
      </c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3">
        <f>'02 - D2. Zdravotechnika'!J30</f>
        <v>0</v>
      </c>
      <c r="AH96" s="184"/>
      <c r="AI96" s="184"/>
      <c r="AJ96" s="184"/>
      <c r="AK96" s="184"/>
      <c r="AL96" s="184"/>
      <c r="AM96" s="184"/>
      <c r="AN96" s="183">
        <f t="shared" si="0"/>
        <v>0</v>
      </c>
      <c r="AO96" s="184"/>
      <c r="AP96" s="184"/>
      <c r="AQ96" s="77" t="s">
        <v>74</v>
      </c>
      <c r="AR96" s="74"/>
      <c r="AS96" s="78">
        <v>0</v>
      </c>
      <c r="AT96" s="79">
        <f t="shared" si="1"/>
        <v>0</v>
      </c>
      <c r="AU96" s="80">
        <f>'02 - D2. Zdravotechnika'!P124</f>
        <v>0</v>
      </c>
      <c r="AV96" s="79">
        <f>'02 - D2. Zdravotechnika'!J33</f>
        <v>0</v>
      </c>
      <c r="AW96" s="79">
        <f>'02 - D2. Zdravotechnika'!J34</f>
        <v>0</v>
      </c>
      <c r="AX96" s="79">
        <f>'02 - D2. Zdravotechnika'!J35</f>
        <v>0</v>
      </c>
      <c r="AY96" s="79">
        <f>'02 - D2. Zdravotechnika'!J36</f>
        <v>0</v>
      </c>
      <c r="AZ96" s="79">
        <f>'02 - D2. Zdravotechnika'!F33</f>
        <v>0</v>
      </c>
      <c r="BA96" s="79">
        <f>'02 - D2. Zdravotechnika'!F34</f>
        <v>0</v>
      </c>
      <c r="BB96" s="79">
        <f>'02 - D2. Zdravotechnika'!F35</f>
        <v>0</v>
      </c>
      <c r="BC96" s="79">
        <f>'02 - D2. Zdravotechnika'!F36</f>
        <v>0</v>
      </c>
      <c r="BD96" s="81">
        <f>'02 - D2. Zdravotechnika'!F37</f>
        <v>0</v>
      </c>
      <c r="BT96" s="82" t="s">
        <v>75</v>
      </c>
      <c r="BV96" s="82" t="s">
        <v>69</v>
      </c>
      <c r="BW96" s="82" t="s">
        <v>79</v>
      </c>
      <c r="BX96" s="82" t="s">
        <v>4</v>
      </c>
      <c r="CL96" s="82" t="s">
        <v>1</v>
      </c>
      <c r="CM96" s="82" t="s">
        <v>67</v>
      </c>
    </row>
    <row r="97" spans="1:91" s="7" customFormat="1" ht="16.5" customHeight="1">
      <c r="A97" s="73" t="s">
        <v>71</v>
      </c>
      <c r="B97" s="74"/>
      <c r="C97" s="75"/>
      <c r="D97" s="185" t="s">
        <v>80</v>
      </c>
      <c r="E97" s="185"/>
      <c r="F97" s="185"/>
      <c r="G97" s="185"/>
      <c r="H97" s="185"/>
      <c r="I97" s="76"/>
      <c r="J97" s="185" t="s">
        <v>81</v>
      </c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3">
        <f>'03 - D3. Vykurovanie'!J30</f>
        <v>0</v>
      </c>
      <c r="AH97" s="184"/>
      <c r="AI97" s="184"/>
      <c r="AJ97" s="184"/>
      <c r="AK97" s="184"/>
      <c r="AL97" s="184"/>
      <c r="AM97" s="184"/>
      <c r="AN97" s="183">
        <f t="shared" si="0"/>
        <v>0</v>
      </c>
      <c r="AO97" s="184"/>
      <c r="AP97" s="184"/>
      <c r="AQ97" s="77" t="s">
        <v>74</v>
      </c>
      <c r="AR97" s="74"/>
      <c r="AS97" s="78">
        <v>0</v>
      </c>
      <c r="AT97" s="79">
        <f t="shared" si="1"/>
        <v>0</v>
      </c>
      <c r="AU97" s="80">
        <f>'03 - D3. Vykurovanie'!P127</f>
        <v>0</v>
      </c>
      <c r="AV97" s="79">
        <f>'03 - D3. Vykurovanie'!J33</f>
        <v>0</v>
      </c>
      <c r="AW97" s="79">
        <f>'03 - D3. Vykurovanie'!J34</f>
        <v>0</v>
      </c>
      <c r="AX97" s="79">
        <f>'03 - D3. Vykurovanie'!J35</f>
        <v>0</v>
      </c>
      <c r="AY97" s="79">
        <f>'03 - D3. Vykurovanie'!J36</f>
        <v>0</v>
      </c>
      <c r="AZ97" s="79">
        <f>'03 - D3. Vykurovanie'!F33</f>
        <v>0</v>
      </c>
      <c r="BA97" s="79">
        <f>'03 - D3. Vykurovanie'!F34</f>
        <v>0</v>
      </c>
      <c r="BB97" s="79">
        <f>'03 - D3. Vykurovanie'!F35</f>
        <v>0</v>
      </c>
      <c r="BC97" s="79">
        <f>'03 - D3. Vykurovanie'!F36</f>
        <v>0</v>
      </c>
      <c r="BD97" s="81">
        <f>'03 - D3. Vykurovanie'!F37</f>
        <v>0</v>
      </c>
      <c r="BT97" s="82" t="s">
        <v>75</v>
      </c>
      <c r="BV97" s="82" t="s">
        <v>69</v>
      </c>
      <c r="BW97" s="82" t="s">
        <v>82</v>
      </c>
      <c r="BX97" s="82" t="s">
        <v>4</v>
      </c>
      <c r="CL97" s="82" t="s">
        <v>1</v>
      </c>
      <c r="CM97" s="82" t="s">
        <v>67</v>
      </c>
    </row>
    <row r="98" spans="1:91" s="7" customFormat="1" ht="16.5" customHeight="1">
      <c r="A98" s="73" t="s">
        <v>71</v>
      </c>
      <c r="B98" s="74"/>
      <c r="C98" s="75"/>
      <c r="D98" s="185" t="s">
        <v>83</v>
      </c>
      <c r="E98" s="185"/>
      <c r="F98" s="185"/>
      <c r="G98" s="185"/>
      <c r="H98" s="185"/>
      <c r="I98" s="76"/>
      <c r="J98" s="185" t="s">
        <v>84</v>
      </c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3">
        <f>'04 - D4. Elektroinštaláci...'!J30</f>
        <v>0</v>
      </c>
      <c r="AH98" s="184"/>
      <c r="AI98" s="184"/>
      <c r="AJ98" s="184"/>
      <c r="AK98" s="184"/>
      <c r="AL98" s="184"/>
      <c r="AM98" s="184"/>
      <c r="AN98" s="183">
        <f t="shared" si="0"/>
        <v>0</v>
      </c>
      <c r="AO98" s="184"/>
      <c r="AP98" s="184"/>
      <c r="AQ98" s="77" t="s">
        <v>74</v>
      </c>
      <c r="AR98" s="74"/>
      <c r="AS98" s="78">
        <v>0</v>
      </c>
      <c r="AT98" s="79">
        <f t="shared" si="1"/>
        <v>0</v>
      </c>
      <c r="AU98" s="80">
        <f>'04 - D4. Elektroinštaláci...'!P130</f>
        <v>0</v>
      </c>
      <c r="AV98" s="79">
        <f>'04 - D4. Elektroinštaláci...'!J33</f>
        <v>0</v>
      </c>
      <c r="AW98" s="79">
        <f>'04 - D4. Elektroinštaláci...'!J34</f>
        <v>0</v>
      </c>
      <c r="AX98" s="79">
        <f>'04 - D4. Elektroinštaláci...'!J35</f>
        <v>0</v>
      </c>
      <c r="AY98" s="79">
        <f>'04 - D4. Elektroinštaláci...'!J36</f>
        <v>0</v>
      </c>
      <c r="AZ98" s="79">
        <f>'04 - D4. Elektroinštaláci...'!F33</f>
        <v>0</v>
      </c>
      <c r="BA98" s="79">
        <f>'04 - D4. Elektroinštaláci...'!F34</f>
        <v>0</v>
      </c>
      <c r="BB98" s="79">
        <f>'04 - D4. Elektroinštaláci...'!F35</f>
        <v>0</v>
      </c>
      <c r="BC98" s="79">
        <f>'04 - D4. Elektroinštaláci...'!F36</f>
        <v>0</v>
      </c>
      <c r="BD98" s="81">
        <f>'04 - D4. Elektroinštaláci...'!F37</f>
        <v>0</v>
      </c>
      <c r="BT98" s="82" t="s">
        <v>75</v>
      </c>
      <c r="BV98" s="82" t="s">
        <v>69</v>
      </c>
      <c r="BW98" s="82" t="s">
        <v>85</v>
      </c>
      <c r="BX98" s="82" t="s">
        <v>4</v>
      </c>
      <c r="CL98" s="82" t="s">
        <v>1</v>
      </c>
      <c r="CM98" s="82" t="s">
        <v>67</v>
      </c>
    </row>
    <row r="99" spans="1:91" s="7" customFormat="1" ht="16.5" customHeight="1">
      <c r="A99" s="73" t="s">
        <v>71</v>
      </c>
      <c r="B99" s="74"/>
      <c r="C99" s="75"/>
      <c r="D99" s="185" t="s">
        <v>86</v>
      </c>
      <c r="E99" s="185"/>
      <c r="F99" s="185"/>
      <c r="G99" s="185"/>
      <c r="H99" s="185"/>
      <c r="I99" s="76"/>
      <c r="J99" s="185" t="s">
        <v>87</v>
      </c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3">
        <f>'05 - D4. Elektroinštaláci...'!J30</f>
        <v>0</v>
      </c>
      <c r="AH99" s="184"/>
      <c r="AI99" s="184"/>
      <c r="AJ99" s="184"/>
      <c r="AK99" s="184"/>
      <c r="AL99" s="184"/>
      <c r="AM99" s="184"/>
      <c r="AN99" s="183">
        <f t="shared" si="0"/>
        <v>0</v>
      </c>
      <c r="AO99" s="184"/>
      <c r="AP99" s="184"/>
      <c r="AQ99" s="77" t="s">
        <v>74</v>
      </c>
      <c r="AR99" s="74"/>
      <c r="AS99" s="78">
        <v>0</v>
      </c>
      <c r="AT99" s="79">
        <f t="shared" si="1"/>
        <v>0</v>
      </c>
      <c r="AU99" s="80">
        <f>'05 - D4. Elektroinštaláci...'!P124</f>
        <v>0</v>
      </c>
      <c r="AV99" s="79">
        <f>'05 - D4. Elektroinštaláci...'!J33</f>
        <v>0</v>
      </c>
      <c r="AW99" s="79">
        <f>'05 - D4. Elektroinštaláci...'!J34</f>
        <v>0</v>
      </c>
      <c r="AX99" s="79">
        <f>'05 - D4. Elektroinštaláci...'!J35</f>
        <v>0</v>
      </c>
      <c r="AY99" s="79">
        <f>'05 - D4. Elektroinštaláci...'!J36</f>
        <v>0</v>
      </c>
      <c r="AZ99" s="79">
        <f>'05 - D4. Elektroinštaláci...'!F33</f>
        <v>0</v>
      </c>
      <c r="BA99" s="79">
        <f>'05 - D4. Elektroinštaláci...'!F34</f>
        <v>0</v>
      </c>
      <c r="BB99" s="79">
        <f>'05 - D4. Elektroinštaláci...'!F35</f>
        <v>0</v>
      </c>
      <c r="BC99" s="79">
        <f>'05 - D4. Elektroinštaláci...'!F36</f>
        <v>0</v>
      </c>
      <c r="BD99" s="81">
        <f>'05 - D4. Elektroinštaláci...'!F37</f>
        <v>0</v>
      </c>
      <c r="BT99" s="82" t="s">
        <v>75</v>
      </c>
      <c r="BV99" s="82" t="s">
        <v>69</v>
      </c>
      <c r="BW99" s="82" t="s">
        <v>88</v>
      </c>
      <c r="BX99" s="82" t="s">
        <v>4</v>
      </c>
      <c r="CL99" s="82" t="s">
        <v>1</v>
      </c>
      <c r="CM99" s="82" t="s">
        <v>67</v>
      </c>
    </row>
    <row r="100" spans="1:91" s="7" customFormat="1" ht="16.5" customHeight="1">
      <c r="A100" s="73" t="s">
        <v>71</v>
      </c>
      <c r="B100" s="74"/>
      <c r="C100" s="75"/>
      <c r="D100" s="185" t="s">
        <v>89</v>
      </c>
      <c r="E100" s="185"/>
      <c r="F100" s="185"/>
      <c r="G100" s="185"/>
      <c r="H100" s="185"/>
      <c r="I100" s="76"/>
      <c r="J100" s="185" t="s">
        <v>90</v>
      </c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3">
        <f>'06 - D5. Chladenie, vetra...'!J30</f>
        <v>0</v>
      </c>
      <c r="AH100" s="184"/>
      <c r="AI100" s="184"/>
      <c r="AJ100" s="184"/>
      <c r="AK100" s="184"/>
      <c r="AL100" s="184"/>
      <c r="AM100" s="184"/>
      <c r="AN100" s="183">
        <f t="shared" si="0"/>
        <v>0</v>
      </c>
      <c r="AO100" s="184"/>
      <c r="AP100" s="184"/>
      <c r="AQ100" s="77" t="s">
        <v>74</v>
      </c>
      <c r="AR100" s="74"/>
      <c r="AS100" s="78">
        <v>0</v>
      </c>
      <c r="AT100" s="79">
        <f t="shared" si="1"/>
        <v>0</v>
      </c>
      <c r="AU100" s="80">
        <f>'06 - D5. Chladenie, vetra...'!P125</f>
        <v>0</v>
      </c>
      <c r="AV100" s="79">
        <f>'06 - D5. Chladenie, vetra...'!J33</f>
        <v>0</v>
      </c>
      <c r="AW100" s="79">
        <f>'06 - D5. Chladenie, vetra...'!J34</f>
        <v>0</v>
      </c>
      <c r="AX100" s="79">
        <f>'06 - D5. Chladenie, vetra...'!J35</f>
        <v>0</v>
      </c>
      <c r="AY100" s="79">
        <f>'06 - D5. Chladenie, vetra...'!J36</f>
        <v>0</v>
      </c>
      <c r="AZ100" s="79">
        <f>'06 - D5. Chladenie, vetra...'!F33</f>
        <v>0</v>
      </c>
      <c r="BA100" s="79">
        <f>'06 - D5. Chladenie, vetra...'!F34</f>
        <v>0</v>
      </c>
      <c r="BB100" s="79">
        <f>'06 - D5. Chladenie, vetra...'!F35</f>
        <v>0</v>
      </c>
      <c r="BC100" s="79">
        <f>'06 - D5. Chladenie, vetra...'!F36</f>
        <v>0</v>
      </c>
      <c r="BD100" s="81">
        <f>'06 - D5. Chladenie, vetra...'!F37</f>
        <v>0</v>
      </c>
      <c r="BT100" s="82" t="s">
        <v>75</v>
      </c>
      <c r="BV100" s="82" t="s">
        <v>69</v>
      </c>
      <c r="BW100" s="82" t="s">
        <v>91</v>
      </c>
      <c r="BX100" s="82" t="s">
        <v>4</v>
      </c>
      <c r="CL100" s="82" t="s">
        <v>1</v>
      </c>
      <c r="CM100" s="82" t="s">
        <v>67</v>
      </c>
    </row>
    <row r="101" spans="1:91" s="7" customFormat="1" ht="24.75" customHeight="1">
      <c r="A101" s="73" t="s">
        <v>71</v>
      </c>
      <c r="B101" s="74"/>
      <c r="C101" s="75"/>
      <c r="D101" s="185" t="s">
        <v>92</v>
      </c>
      <c r="E101" s="185"/>
      <c r="F101" s="185"/>
      <c r="G101" s="185"/>
      <c r="H101" s="185"/>
      <c r="I101" s="76"/>
      <c r="J101" s="185" t="s">
        <v>93</v>
      </c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3">
        <f>'07 - D5. Chladenie, vetra...'!J30</f>
        <v>0</v>
      </c>
      <c r="AH101" s="184"/>
      <c r="AI101" s="184"/>
      <c r="AJ101" s="184"/>
      <c r="AK101" s="184"/>
      <c r="AL101" s="184"/>
      <c r="AM101" s="184"/>
      <c r="AN101" s="183">
        <f t="shared" si="0"/>
        <v>0</v>
      </c>
      <c r="AO101" s="184"/>
      <c r="AP101" s="184"/>
      <c r="AQ101" s="77" t="s">
        <v>74</v>
      </c>
      <c r="AR101" s="74"/>
      <c r="AS101" s="78">
        <v>0</v>
      </c>
      <c r="AT101" s="79">
        <f t="shared" si="1"/>
        <v>0</v>
      </c>
      <c r="AU101" s="80">
        <f>'07 - D5. Chladenie, vetra...'!P125</f>
        <v>0</v>
      </c>
      <c r="AV101" s="79">
        <f>'07 - D5. Chladenie, vetra...'!J33</f>
        <v>0</v>
      </c>
      <c r="AW101" s="79">
        <f>'07 - D5. Chladenie, vetra...'!J34</f>
        <v>0</v>
      </c>
      <c r="AX101" s="79">
        <f>'07 - D5. Chladenie, vetra...'!J35</f>
        <v>0</v>
      </c>
      <c r="AY101" s="79">
        <f>'07 - D5. Chladenie, vetra...'!J36</f>
        <v>0</v>
      </c>
      <c r="AZ101" s="79">
        <f>'07 - D5. Chladenie, vetra...'!F33</f>
        <v>0</v>
      </c>
      <c r="BA101" s="79">
        <f>'07 - D5. Chladenie, vetra...'!F34</f>
        <v>0</v>
      </c>
      <c r="BB101" s="79">
        <f>'07 - D5. Chladenie, vetra...'!F35</f>
        <v>0</v>
      </c>
      <c r="BC101" s="79">
        <f>'07 - D5. Chladenie, vetra...'!F36</f>
        <v>0</v>
      </c>
      <c r="BD101" s="81">
        <f>'07 - D5. Chladenie, vetra...'!F37</f>
        <v>0</v>
      </c>
      <c r="BT101" s="82" t="s">
        <v>75</v>
      </c>
      <c r="BV101" s="82" t="s">
        <v>69</v>
      </c>
      <c r="BW101" s="82" t="s">
        <v>94</v>
      </c>
      <c r="BX101" s="82" t="s">
        <v>4</v>
      </c>
      <c r="CL101" s="82" t="s">
        <v>1</v>
      </c>
      <c r="CM101" s="82" t="s">
        <v>67</v>
      </c>
    </row>
    <row r="102" spans="1:91" s="7" customFormat="1" ht="16.5" customHeight="1">
      <c r="A102" s="73" t="s">
        <v>71</v>
      </c>
      <c r="B102" s="74"/>
      <c r="C102" s="75"/>
      <c r="D102" s="185" t="s">
        <v>95</v>
      </c>
      <c r="E102" s="185"/>
      <c r="F102" s="185"/>
      <c r="G102" s="185"/>
      <c r="H102" s="185"/>
      <c r="I102" s="76"/>
      <c r="J102" s="185" t="s">
        <v>96</v>
      </c>
      <c r="K102" s="185"/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3">
        <f>'08 - D5. Chladenie, vetra...'!J30</f>
        <v>0</v>
      </c>
      <c r="AH102" s="184"/>
      <c r="AI102" s="184"/>
      <c r="AJ102" s="184"/>
      <c r="AK102" s="184"/>
      <c r="AL102" s="184"/>
      <c r="AM102" s="184"/>
      <c r="AN102" s="183">
        <f t="shared" si="0"/>
        <v>0</v>
      </c>
      <c r="AO102" s="184"/>
      <c r="AP102" s="184"/>
      <c r="AQ102" s="77" t="s">
        <v>74</v>
      </c>
      <c r="AR102" s="74"/>
      <c r="AS102" s="83">
        <v>0</v>
      </c>
      <c r="AT102" s="84">
        <f t="shared" si="1"/>
        <v>0</v>
      </c>
      <c r="AU102" s="85">
        <f>'08 - D5. Chladenie, vetra...'!P125</f>
        <v>0</v>
      </c>
      <c r="AV102" s="84">
        <f>'08 - D5. Chladenie, vetra...'!J33</f>
        <v>0</v>
      </c>
      <c r="AW102" s="84">
        <f>'08 - D5. Chladenie, vetra...'!J34</f>
        <v>0</v>
      </c>
      <c r="AX102" s="84">
        <f>'08 - D5. Chladenie, vetra...'!J35</f>
        <v>0</v>
      </c>
      <c r="AY102" s="84">
        <f>'08 - D5. Chladenie, vetra...'!J36</f>
        <v>0</v>
      </c>
      <c r="AZ102" s="84">
        <f>'08 - D5. Chladenie, vetra...'!F33</f>
        <v>0</v>
      </c>
      <c r="BA102" s="84">
        <f>'08 - D5. Chladenie, vetra...'!F34</f>
        <v>0</v>
      </c>
      <c r="BB102" s="84">
        <f>'08 - D5. Chladenie, vetra...'!F35</f>
        <v>0</v>
      </c>
      <c r="BC102" s="84">
        <f>'08 - D5. Chladenie, vetra...'!F36</f>
        <v>0</v>
      </c>
      <c r="BD102" s="86">
        <f>'08 - D5. Chladenie, vetra...'!F37</f>
        <v>0</v>
      </c>
      <c r="BT102" s="82" t="s">
        <v>75</v>
      </c>
      <c r="BV102" s="82" t="s">
        <v>69</v>
      </c>
      <c r="BW102" s="82" t="s">
        <v>97</v>
      </c>
      <c r="BX102" s="82" t="s">
        <v>4</v>
      </c>
      <c r="CL102" s="82" t="s">
        <v>1</v>
      </c>
      <c r="CM102" s="82" t="s">
        <v>67</v>
      </c>
    </row>
    <row r="103" spans="1:91" s="2" customFormat="1" ht="30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7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</row>
    <row r="104" spans="1:9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27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</row>
  </sheetData>
  <mergeCells count="6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J98:AF98"/>
    <mergeCell ref="D98:H98"/>
    <mergeCell ref="AN99:AP99"/>
    <mergeCell ref="AG99:AM99"/>
    <mergeCell ref="D99:H99"/>
    <mergeCell ref="J99:AF99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D1. Architektonicko ...'!C2" display="/"/>
    <hyperlink ref="A96" location="'02 - D2. Zdravotechnika'!C2" display="/"/>
    <hyperlink ref="A97" location="'03 - D3. Vykurovanie'!C2" display="/"/>
    <hyperlink ref="A98" location="'04 - D4. Elektroinštaláci...'!C2" display="/"/>
    <hyperlink ref="A99" location="'05 - D4. Elektroinštaláci...'!C2" display="/"/>
    <hyperlink ref="A100" location="'06 - D5. Chladenie, vetra...'!C2" display="/"/>
    <hyperlink ref="A101" location="'07 - D5. Chladenie, vetra...'!C2" display="/"/>
    <hyperlink ref="A102" location="'08 - D5. Chladenie, vetra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452"/>
  <sheetViews>
    <sheetView showGridLines="0" workbookViewId="0">
      <selection activeCell="F112" sqref="F1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76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100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ROUND(J146,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ROUND((SUM(BE146:BE451)),  2)</f>
        <v>0</v>
      </c>
      <c r="G33" s="26"/>
      <c r="H33" s="26"/>
      <c r="I33" s="95">
        <v>0.2</v>
      </c>
      <c r="J33" s="94">
        <f>ROUND(((SUM(BE146:BE451))*I33),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ROUND((SUM(BF146:BF451)),  2)</f>
        <v>0</v>
      </c>
      <c r="G34" s="26"/>
      <c r="H34" s="26"/>
      <c r="I34" s="95">
        <v>0.2</v>
      </c>
      <c r="J34" s="94">
        <f>ROUND(((SUM(BF146:BF451))*I34),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ROUND((SUM(BG146:BG451)),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ROUND((SUM(BH146:BH451)),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ROUND((SUM(BI146:BI451)),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2413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01 - D1. Architektonicko stavebná časť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J146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2:12" s="9" customFormat="1" ht="24.95" customHeight="1">
      <c r="B97" s="107"/>
      <c r="D97" s="108" t="s">
        <v>106</v>
      </c>
      <c r="E97" s="109"/>
      <c r="F97" s="109"/>
      <c r="G97" s="109"/>
      <c r="H97" s="109"/>
      <c r="I97" s="109"/>
      <c r="J97" s="110"/>
      <c r="L97" s="107"/>
    </row>
    <row r="98" spans="2:12" s="10" customFormat="1" ht="19.899999999999999" customHeight="1">
      <c r="B98" s="111"/>
      <c r="D98" s="112" t="s">
        <v>107</v>
      </c>
      <c r="E98" s="113"/>
      <c r="F98" s="113"/>
      <c r="G98" s="113"/>
      <c r="H98" s="113"/>
      <c r="I98" s="113"/>
      <c r="J98" s="114"/>
      <c r="L98" s="111"/>
    </row>
    <row r="99" spans="2:12" s="10" customFormat="1" ht="19.899999999999999" customHeight="1">
      <c r="B99" s="111"/>
      <c r="D99" s="112" t="s">
        <v>108</v>
      </c>
      <c r="E99" s="113"/>
      <c r="F99" s="113"/>
      <c r="G99" s="113"/>
      <c r="H99" s="113"/>
      <c r="I99" s="113"/>
      <c r="J99" s="114"/>
      <c r="L99" s="111"/>
    </row>
    <row r="100" spans="2:12" s="10" customFormat="1" ht="19.899999999999999" customHeight="1">
      <c r="B100" s="111"/>
      <c r="D100" s="112" t="s">
        <v>109</v>
      </c>
      <c r="E100" s="113"/>
      <c r="F100" s="113"/>
      <c r="G100" s="113"/>
      <c r="H100" s="113"/>
      <c r="I100" s="113"/>
      <c r="J100" s="114"/>
      <c r="L100" s="111"/>
    </row>
    <row r="101" spans="2:12" s="10" customFormat="1" ht="19.899999999999999" customHeight="1">
      <c r="B101" s="111"/>
      <c r="D101" s="112" t="s">
        <v>110</v>
      </c>
      <c r="E101" s="113"/>
      <c r="F101" s="113"/>
      <c r="G101" s="113"/>
      <c r="H101" s="113"/>
      <c r="I101" s="113"/>
      <c r="J101" s="114"/>
      <c r="L101" s="111"/>
    </row>
    <row r="102" spans="2:12" s="10" customFormat="1" ht="19.899999999999999" customHeight="1">
      <c r="B102" s="111"/>
      <c r="D102" s="112" t="s">
        <v>111</v>
      </c>
      <c r="E102" s="113"/>
      <c r="F102" s="113"/>
      <c r="G102" s="113"/>
      <c r="H102" s="113"/>
      <c r="I102" s="113"/>
      <c r="J102" s="114"/>
      <c r="L102" s="111"/>
    </row>
    <row r="103" spans="2:12" s="10" customFormat="1" ht="19.899999999999999" customHeight="1">
      <c r="B103" s="111"/>
      <c r="D103" s="112" t="s">
        <v>112</v>
      </c>
      <c r="E103" s="113"/>
      <c r="F103" s="113"/>
      <c r="G103" s="113"/>
      <c r="H103" s="113"/>
      <c r="I103" s="113"/>
      <c r="J103" s="114"/>
      <c r="L103" s="111"/>
    </row>
    <row r="104" spans="2:12" s="9" customFormat="1" ht="24.95" customHeight="1">
      <c r="B104" s="107"/>
      <c r="D104" s="108" t="s">
        <v>113</v>
      </c>
      <c r="E104" s="109"/>
      <c r="F104" s="109"/>
      <c r="G104" s="109"/>
      <c r="H104" s="109"/>
      <c r="I104" s="109"/>
      <c r="J104" s="110"/>
      <c r="L104" s="107"/>
    </row>
    <row r="105" spans="2:12" s="10" customFormat="1" ht="19.899999999999999" customHeight="1">
      <c r="B105" s="111"/>
      <c r="D105" s="112" t="s">
        <v>114</v>
      </c>
      <c r="E105" s="113"/>
      <c r="F105" s="113"/>
      <c r="G105" s="113"/>
      <c r="H105" s="113"/>
      <c r="I105" s="113"/>
      <c r="J105" s="114"/>
      <c r="L105" s="111"/>
    </row>
    <row r="106" spans="2:12" s="10" customFormat="1" ht="14.85" customHeight="1">
      <c r="B106" s="111"/>
      <c r="D106" s="112" t="s">
        <v>115</v>
      </c>
      <c r="E106" s="113"/>
      <c r="F106" s="113"/>
      <c r="G106" s="113"/>
      <c r="H106" s="113"/>
      <c r="I106" s="113"/>
      <c r="J106" s="114"/>
      <c r="L106" s="111"/>
    </row>
    <row r="107" spans="2:12" s="10" customFormat="1" ht="14.85" customHeight="1">
      <c r="B107" s="111"/>
      <c r="D107" s="112" t="s">
        <v>116</v>
      </c>
      <c r="E107" s="113"/>
      <c r="F107" s="113"/>
      <c r="G107" s="113"/>
      <c r="H107" s="113"/>
      <c r="I107" s="113"/>
      <c r="J107" s="114"/>
      <c r="L107" s="111"/>
    </row>
    <row r="108" spans="2:12" s="10" customFormat="1" ht="14.85" customHeight="1">
      <c r="B108" s="111"/>
      <c r="D108" s="112" t="s">
        <v>117</v>
      </c>
      <c r="E108" s="113"/>
      <c r="F108" s="113"/>
      <c r="G108" s="113"/>
      <c r="H108" s="113"/>
      <c r="I108" s="113"/>
      <c r="J108" s="114"/>
      <c r="L108" s="111"/>
    </row>
    <row r="109" spans="2:12" s="10" customFormat="1" ht="19.899999999999999" customHeight="1">
      <c r="B109" s="111"/>
      <c r="D109" s="112" t="s">
        <v>118</v>
      </c>
      <c r="E109" s="113"/>
      <c r="F109" s="113"/>
      <c r="G109" s="113"/>
      <c r="H109" s="113"/>
      <c r="I109" s="113"/>
      <c r="J109" s="114"/>
      <c r="L109" s="111"/>
    </row>
    <row r="110" spans="2:12" s="10" customFormat="1" ht="14.85" customHeight="1">
      <c r="B110" s="111"/>
      <c r="D110" s="112" t="s">
        <v>119</v>
      </c>
      <c r="E110" s="113"/>
      <c r="F110" s="113"/>
      <c r="G110" s="113"/>
      <c r="H110" s="113"/>
      <c r="I110" s="113"/>
      <c r="J110" s="114"/>
      <c r="L110" s="111"/>
    </row>
    <row r="111" spans="2:12" s="10" customFormat="1" ht="14.85" customHeight="1">
      <c r="B111" s="111"/>
      <c r="D111" s="112" t="s">
        <v>120</v>
      </c>
      <c r="E111" s="113"/>
      <c r="F111" s="113"/>
      <c r="G111" s="113"/>
      <c r="H111" s="113"/>
      <c r="I111" s="113"/>
      <c r="J111" s="114"/>
      <c r="L111" s="111"/>
    </row>
    <row r="112" spans="2:12" s="10" customFormat="1" ht="14.85" customHeight="1">
      <c r="B112" s="111"/>
      <c r="D112" s="112" t="s">
        <v>121</v>
      </c>
      <c r="E112" s="113"/>
      <c r="F112" s="113"/>
      <c r="G112" s="113"/>
      <c r="H112" s="113"/>
      <c r="I112" s="113"/>
      <c r="J112" s="114"/>
      <c r="L112" s="111"/>
    </row>
    <row r="113" spans="1:31" s="10" customFormat="1" ht="14.85" customHeight="1">
      <c r="B113" s="111"/>
      <c r="D113" s="112" t="s">
        <v>122</v>
      </c>
      <c r="E113" s="113"/>
      <c r="F113" s="113"/>
      <c r="G113" s="113"/>
      <c r="H113" s="113"/>
      <c r="I113" s="113"/>
      <c r="J113" s="114"/>
      <c r="L113" s="111"/>
    </row>
    <row r="114" spans="1:31" s="10" customFormat="1" ht="19.899999999999999" customHeight="1">
      <c r="B114" s="111"/>
      <c r="D114" s="112" t="s">
        <v>123</v>
      </c>
      <c r="E114" s="113"/>
      <c r="F114" s="113"/>
      <c r="G114" s="113"/>
      <c r="H114" s="113"/>
      <c r="I114" s="113"/>
      <c r="J114" s="114"/>
      <c r="L114" s="111"/>
    </row>
    <row r="115" spans="1:31" s="10" customFormat="1" ht="14.85" customHeight="1">
      <c r="B115" s="111"/>
      <c r="D115" s="112" t="s">
        <v>124</v>
      </c>
      <c r="E115" s="113"/>
      <c r="F115" s="113"/>
      <c r="G115" s="113"/>
      <c r="H115" s="113"/>
      <c r="I115" s="113"/>
      <c r="J115" s="114"/>
      <c r="L115" s="111"/>
    </row>
    <row r="116" spans="1:31" s="10" customFormat="1" ht="14.85" customHeight="1">
      <c r="B116" s="111"/>
      <c r="D116" s="112" t="s">
        <v>125</v>
      </c>
      <c r="E116" s="113"/>
      <c r="F116" s="113"/>
      <c r="G116" s="113"/>
      <c r="H116" s="113"/>
      <c r="I116" s="113"/>
      <c r="J116" s="114"/>
      <c r="L116" s="111"/>
    </row>
    <row r="117" spans="1:31" s="10" customFormat="1" ht="14.85" customHeight="1">
      <c r="B117" s="111"/>
      <c r="D117" s="112" t="s">
        <v>126</v>
      </c>
      <c r="E117" s="113"/>
      <c r="F117" s="113"/>
      <c r="G117" s="113"/>
      <c r="H117" s="113"/>
      <c r="I117" s="113"/>
      <c r="J117" s="114"/>
      <c r="L117" s="111"/>
    </row>
    <row r="118" spans="1:31" s="10" customFormat="1" ht="19.899999999999999" customHeight="1">
      <c r="B118" s="111"/>
      <c r="D118" s="112" t="s">
        <v>127</v>
      </c>
      <c r="E118" s="113"/>
      <c r="F118" s="113"/>
      <c r="G118" s="113"/>
      <c r="H118" s="113"/>
      <c r="I118" s="113"/>
      <c r="J118" s="114"/>
      <c r="L118" s="111"/>
    </row>
    <row r="119" spans="1:31" s="10" customFormat="1" ht="14.85" customHeight="1">
      <c r="B119" s="111"/>
      <c r="D119" s="112" t="s">
        <v>128</v>
      </c>
      <c r="E119" s="113"/>
      <c r="F119" s="113"/>
      <c r="G119" s="113"/>
      <c r="H119" s="113"/>
      <c r="I119" s="113"/>
      <c r="J119" s="114"/>
      <c r="L119" s="111"/>
    </row>
    <row r="120" spans="1:31" s="10" customFormat="1" ht="14.85" customHeight="1">
      <c r="B120" s="111"/>
      <c r="D120" s="112" t="s">
        <v>129</v>
      </c>
      <c r="E120" s="113"/>
      <c r="F120" s="113"/>
      <c r="G120" s="113"/>
      <c r="H120" s="113"/>
      <c r="I120" s="113"/>
      <c r="J120" s="114"/>
      <c r="L120" s="111"/>
    </row>
    <row r="121" spans="1:31" s="10" customFormat="1" ht="14.85" customHeight="1">
      <c r="B121" s="111"/>
      <c r="D121" s="112" t="s">
        <v>130</v>
      </c>
      <c r="E121" s="113"/>
      <c r="F121" s="113"/>
      <c r="G121" s="113"/>
      <c r="H121" s="113"/>
      <c r="I121" s="113"/>
      <c r="J121" s="114"/>
      <c r="L121" s="111"/>
    </row>
    <row r="122" spans="1:31" s="10" customFormat="1" ht="14.85" customHeight="1">
      <c r="B122" s="111"/>
      <c r="D122" s="112" t="s">
        <v>131</v>
      </c>
      <c r="E122" s="113"/>
      <c r="F122" s="113"/>
      <c r="G122" s="113"/>
      <c r="H122" s="113"/>
      <c r="I122" s="113"/>
      <c r="J122" s="114"/>
      <c r="L122" s="111"/>
    </row>
    <row r="123" spans="1:31" s="9" customFormat="1" ht="24.95" customHeight="1">
      <c r="B123" s="107"/>
      <c r="D123" s="108" t="s">
        <v>132</v>
      </c>
      <c r="E123" s="109"/>
      <c r="F123" s="109"/>
      <c r="G123" s="109"/>
      <c r="H123" s="109"/>
      <c r="I123" s="109"/>
      <c r="J123" s="110"/>
      <c r="L123" s="107"/>
    </row>
    <row r="124" spans="1:31" s="10" customFormat="1" ht="19.899999999999999" customHeight="1">
      <c r="B124" s="111"/>
      <c r="D124" s="112" t="s">
        <v>133</v>
      </c>
      <c r="E124" s="113"/>
      <c r="F124" s="113"/>
      <c r="G124" s="113"/>
      <c r="H124" s="113"/>
      <c r="I124" s="113"/>
      <c r="J124" s="114"/>
      <c r="L124" s="111"/>
    </row>
    <row r="125" spans="1:31" s="9" customFormat="1" ht="24.95" customHeight="1">
      <c r="B125" s="107"/>
      <c r="D125" s="108" t="s">
        <v>134</v>
      </c>
      <c r="E125" s="109"/>
      <c r="F125" s="109"/>
      <c r="G125" s="109"/>
      <c r="H125" s="109"/>
      <c r="I125" s="109"/>
      <c r="J125" s="110"/>
      <c r="L125" s="107"/>
    </row>
    <row r="126" spans="1:31" s="10" customFormat="1" ht="19.899999999999999" customHeight="1">
      <c r="B126" s="111"/>
      <c r="D126" s="112" t="s">
        <v>135</v>
      </c>
      <c r="E126" s="113"/>
      <c r="F126" s="113"/>
      <c r="G126" s="113"/>
      <c r="H126" s="113"/>
      <c r="I126" s="113"/>
      <c r="J126" s="114"/>
      <c r="L126" s="111"/>
    </row>
    <row r="127" spans="1:31" s="2" customFormat="1" ht="21.7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32" spans="1:31" s="2" customFormat="1" ht="6.95" customHeight="1">
      <c r="A132" s="26"/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24.95" customHeight="1">
      <c r="A133" s="26"/>
      <c r="B133" s="27"/>
      <c r="C133" s="18" t="s">
        <v>2413</v>
      </c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6.9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12" customHeight="1">
      <c r="A135" s="26"/>
      <c r="B135" s="27"/>
      <c r="C135" s="23" t="s">
        <v>11</v>
      </c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6.5" customHeight="1">
      <c r="A136" s="26"/>
      <c r="B136" s="27"/>
      <c r="C136" s="26"/>
      <c r="D136" s="26"/>
      <c r="E136" s="203" t="str">
        <f>E7</f>
        <v>Prestavba objektu AB TSM ul. Klčové Nové Mesto nad Váhom</v>
      </c>
      <c r="F136" s="204"/>
      <c r="G136" s="204"/>
      <c r="H136" s="204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2" customHeight="1">
      <c r="A137" s="26"/>
      <c r="B137" s="27"/>
      <c r="C137" s="23" t="s">
        <v>99</v>
      </c>
      <c r="D137" s="26"/>
      <c r="E137" s="26"/>
      <c r="F137" s="26"/>
      <c r="G137" s="26"/>
      <c r="H137" s="2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6.5" customHeight="1">
      <c r="A138" s="26"/>
      <c r="B138" s="27"/>
      <c r="C138" s="26"/>
      <c r="D138" s="26"/>
      <c r="E138" s="193" t="str">
        <f>E9</f>
        <v>01 - D1. Architektonicko stavebná časť</v>
      </c>
      <c r="F138" s="202"/>
      <c r="G138" s="202"/>
      <c r="H138" s="202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6.95" customHeight="1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2" customHeight="1">
      <c r="A140" s="26"/>
      <c r="B140" s="27"/>
      <c r="C140" s="23" t="s">
        <v>15</v>
      </c>
      <c r="D140" s="26"/>
      <c r="E140" s="26"/>
      <c r="F140" s="21" t="str">
        <f>F12</f>
        <v/>
      </c>
      <c r="G140" s="26"/>
      <c r="H140" s="26"/>
      <c r="I140" s="23" t="s">
        <v>17</v>
      </c>
      <c r="J140" s="49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6.95" customHeight="1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5.2" customHeight="1">
      <c r="A142" s="26"/>
      <c r="B142" s="27"/>
      <c r="C142" s="23" t="s">
        <v>18</v>
      </c>
      <c r="D142" s="26"/>
      <c r="E142" s="26"/>
      <c r="F142" s="21" t="str">
        <f>E15</f>
        <v xml:space="preserve"> </v>
      </c>
      <c r="G142" s="26"/>
      <c r="H142" s="26"/>
      <c r="I142" s="205" t="s">
        <v>2412</v>
      </c>
      <c r="J142" s="205"/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2" customHeight="1">
      <c r="A143" s="26"/>
      <c r="B143" s="27"/>
      <c r="C143" s="23" t="s">
        <v>22</v>
      </c>
      <c r="D143" s="26"/>
      <c r="E143" s="26"/>
      <c r="F143" s="21" t="str">
        <f>IF(E18="","",E18)</f>
        <v xml:space="preserve"> </v>
      </c>
      <c r="G143" s="26"/>
      <c r="H143" s="26"/>
      <c r="I143" s="23" t="s">
        <v>25</v>
      </c>
      <c r="J143" s="24" t="str">
        <f>E24</f>
        <v xml:space="preserve"> 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0.35" customHeight="1">
      <c r="A144" s="26"/>
      <c r="B144" s="27"/>
      <c r="C144" s="26"/>
      <c r="D144" s="26"/>
      <c r="E144" s="26"/>
      <c r="F144" s="26"/>
      <c r="G144" s="26"/>
      <c r="H144" s="26"/>
      <c r="I144" s="26"/>
      <c r="J144" s="26"/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11" customFormat="1" ht="29.25" customHeight="1">
      <c r="A145" s="115"/>
      <c r="B145" s="116"/>
      <c r="C145" s="117" t="s">
        <v>137</v>
      </c>
      <c r="D145" s="118" t="s">
        <v>52</v>
      </c>
      <c r="E145" s="118" t="s">
        <v>48</v>
      </c>
      <c r="F145" s="118" t="s">
        <v>49</v>
      </c>
      <c r="G145" s="118" t="s">
        <v>138</v>
      </c>
      <c r="H145" s="118" t="s">
        <v>139</v>
      </c>
      <c r="I145" s="118" t="s">
        <v>140</v>
      </c>
      <c r="J145" s="119" t="s">
        <v>103</v>
      </c>
      <c r="K145" s="120" t="s">
        <v>141</v>
      </c>
      <c r="L145" s="121"/>
      <c r="M145" s="56" t="s">
        <v>1</v>
      </c>
      <c r="N145" s="57" t="s">
        <v>31</v>
      </c>
      <c r="O145" s="57" t="s">
        <v>142</v>
      </c>
      <c r="P145" s="57" t="s">
        <v>143</v>
      </c>
      <c r="Q145" s="57" t="s">
        <v>144</v>
      </c>
      <c r="R145" s="57" t="s">
        <v>145</v>
      </c>
      <c r="S145" s="57" t="s">
        <v>146</v>
      </c>
      <c r="T145" s="58" t="s">
        <v>147</v>
      </c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65" s="2" customFormat="1" ht="22.9" customHeight="1">
      <c r="A146" s="26"/>
      <c r="B146" s="27"/>
      <c r="C146" s="63" t="s">
        <v>104</v>
      </c>
      <c r="D146" s="26"/>
      <c r="E146" s="26"/>
      <c r="F146" s="26"/>
      <c r="G146" s="26"/>
      <c r="H146" s="26"/>
      <c r="I146" s="26"/>
      <c r="J146" s="122">
        <f>BK146</f>
        <v>0</v>
      </c>
      <c r="K146" s="26"/>
      <c r="L146" s="27"/>
      <c r="M146" s="59"/>
      <c r="N146" s="50"/>
      <c r="O146" s="60"/>
      <c r="P146" s="123">
        <f>P147+P260+P446+P449</f>
        <v>2107.1773512</v>
      </c>
      <c r="Q146" s="60"/>
      <c r="R146" s="123">
        <f>R147+R260+R446+R449</f>
        <v>368.85709077000001</v>
      </c>
      <c r="S146" s="60"/>
      <c r="T146" s="124">
        <f>T147+T260+T446+T449</f>
        <v>359.77010299999995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66</v>
      </c>
      <c r="AU146" s="14" t="s">
        <v>105</v>
      </c>
      <c r="BK146" s="125">
        <f>BK147+BK260+BK446+BK449</f>
        <v>0</v>
      </c>
    </row>
    <row r="147" spans="1:65" s="12" customFormat="1" ht="25.9" customHeight="1">
      <c r="B147" s="126"/>
      <c r="D147" s="127" t="s">
        <v>66</v>
      </c>
      <c r="E147" s="128" t="s">
        <v>148</v>
      </c>
      <c r="F147" s="128" t="s">
        <v>149</v>
      </c>
      <c r="J147" s="129">
        <f>BK147</f>
        <v>0</v>
      </c>
      <c r="L147" s="126"/>
      <c r="M147" s="130"/>
      <c r="N147" s="131"/>
      <c r="O147" s="131"/>
      <c r="P147" s="132">
        <f>P148+P152+P155+P171+P176+P214</f>
        <v>280.84419100000002</v>
      </c>
      <c r="Q147" s="131"/>
      <c r="R147" s="132">
        <f>R148+R152+R155+R171+R176+R214</f>
        <v>300.98052025999999</v>
      </c>
      <c r="S147" s="131"/>
      <c r="T147" s="133">
        <f>T148+T152+T155+T171+T176+T214</f>
        <v>354.27566299999995</v>
      </c>
      <c r="AR147" s="127" t="s">
        <v>75</v>
      </c>
      <c r="AT147" s="134" t="s">
        <v>66</v>
      </c>
      <c r="AU147" s="134" t="s">
        <v>67</v>
      </c>
      <c r="AY147" s="127" t="s">
        <v>150</v>
      </c>
      <c r="BK147" s="135">
        <f>BK148+BK152+BK155+BK171+BK176+BK214</f>
        <v>0</v>
      </c>
    </row>
    <row r="148" spans="1:65" s="12" customFormat="1" ht="22.9" customHeight="1">
      <c r="B148" s="126"/>
      <c r="D148" s="127" t="s">
        <v>66</v>
      </c>
      <c r="E148" s="136" t="s">
        <v>151</v>
      </c>
      <c r="F148" s="136" t="s">
        <v>152</v>
      </c>
      <c r="J148" s="137"/>
      <c r="L148" s="126"/>
      <c r="M148" s="130"/>
      <c r="N148" s="131"/>
      <c r="O148" s="131"/>
      <c r="P148" s="132">
        <f>SUM(P149:P151)</f>
        <v>0</v>
      </c>
      <c r="Q148" s="131"/>
      <c r="R148" s="132">
        <f>SUM(R149:R151)</f>
        <v>0</v>
      </c>
      <c r="S148" s="131"/>
      <c r="T148" s="133">
        <f>SUM(T149:T151)</f>
        <v>0</v>
      </c>
      <c r="AR148" s="127" t="s">
        <v>75</v>
      </c>
      <c r="AT148" s="134" t="s">
        <v>66</v>
      </c>
      <c r="AU148" s="134" t="s">
        <v>75</v>
      </c>
      <c r="AY148" s="127" t="s">
        <v>150</v>
      </c>
      <c r="BK148" s="135">
        <f>SUM(BK149:BK151)</f>
        <v>0</v>
      </c>
    </row>
    <row r="149" spans="1:65" s="2" customFormat="1" ht="16.5" customHeight="1">
      <c r="A149" s="26"/>
      <c r="B149" s="138"/>
      <c r="C149" s="139" t="s">
        <v>75</v>
      </c>
      <c r="D149" s="139" t="s">
        <v>153</v>
      </c>
      <c r="E149" s="140" t="s">
        <v>154</v>
      </c>
      <c r="F149" s="141" t="s">
        <v>155</v>
      </c>
      <c r="G149" s="142" t="s">
        <v>156</v>
      </c>
      <c r="H149" s="143">
        <v>1.5</v>
      </c>
      <c r="I149" s="144"/>
      <c r="J149" s="144"/>
      <c r="K149" s="145"/>
      <c r="L149" s="27"/>
      <c r="M149" s="146" t="s">
        <v>1</v>
      </c>
      <c r="N149" s="147" t="s">
        <v>33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157</v>
      </c>
      <c r="AT149" s="150" t="s">
        <v>153</v>
      </c>
      <c r="AU149" s="150" t="s">
        <v>158</v>
      </c>
      <c r="AY149" s="14" t="s">
        <v>150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4" t="s">
        <v>158</v>
      </c>
      <c r="BK149" s="151">
        <f>ROUND(I149*H149,2)</f>
        <v>0</v>
      </c>
      <c r="BL149" s="14" t="s">
        <v>157</v>
      </c>
      <c r="BM149" s="150" t="s">
        <v>158</v>
      </c>
    </row>
    <row r="150" spans="1:65" s="2" customFormat="1" ht="21.75" customHeight="1">
      <c r="A150" s="26"/>
      <c r="B150" s="138"/>
      <c r="C150" s="139" t="s">
        <v>158</v>
      </c>
      <c r="D150" s="139" t="s">
        <v>153</v>
      </c>
      <c r="E150" s="140" t="s">
        <v>159</v>
      </c>
      <c r="F150" s="141" t="s">
        <v>160</v>
      </c>
      <c r="G150" s="142" t="s">
        <v>156</v>
      </c>
      <c r="H150" s="143">
        <v>1.5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157</v>
      </c>
      <c r="AT150" s="150" t="s">
        <v>153</v>
      </c>
      <c r="AU150" s="150" t="s">
        <v>158</v>
      </c>
      <c r="AY150" s="14" t="s">
        <v>150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4" t="s">
        <v>158</v>
      </c>
      <c r="BK150" s="151">
        <f>ROUND(I150*H150,2)</f>
        <v>0</v>
      </c>
      <c r="BL150" s="14" t="s">
        <v>157</v>
      </c>
      <c r="BM150" s="150" t="s">
        <v>157</v>
      </c>
    </row>
    <row r="151" spans="1:65" s="2" customFormat="1" ht="21.75" customHeight="1">
      <c r="A151" s="26"/>
      <c r="B151" s="138"/>
      <c r="C151" s="139" t="s">
        <v>161</v>
      </c>
      <c r="D151" s="139" t="s">
        <v>153</v>
      </c>
      <c r="E151" s="140" t="s">
        <v>162</v>
      </c>
      <c r="F151" s="141" t="s">
        <v>163</v>
      </c>
      <c r="G151" s="142" t="s">
        <v>156</v>
      </c>
      <c r="H151" s="143">
        <v>1.5</v>
      </c>
      <c r="I151" s="144"/>
      <c r="J151" s="144"/>
      <c r="K151" s="145"/>
      <c r="L151" s="27"/>
      <c r="M151" s="146" t="s">
        <v>1</v>
      </c>
      <c r="N151" s="147" t="s">
        <v>33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157</v>
      </c>
      <c r="AT151" s="150" t="s">
        <v>153</v>
      </c>
      <c r="AU151" s="150" t="s">
        <v>158</v>
      </c>
      <c r="AY151" s="14" t="s">
        <v>150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4" t="s">
        <v>158</v>
      </c>
      <c r="BK151" s="151">
        <f>ROUND(I151*H151,2)</f>
        <v>0</v>
      </c>
      <c r="BL151" s="14" t="s">
        <v>157</v>
      </c>
      <c r="BM151" s="150" t="s">
        <v>164</v>
      </c>
    </row>
    <row r="152" spans="1:65" s="12" customFormat="1" ht="22.9" customHeight="1">
      <c r="B152" s="126"/>
      <c r="D152" s="127" t="s">
        <v>66</v>
      </c>
      <c r="E152" s="136" t="s">
        <v>165</v>
      </c>
      <c r="F152" s="136" t="s">
        <v>166</v>
      </c>
      <c r="J152" s="137"/>
      <c r="L152" s="126"/>
      <c r="M152" s="130"/>
      <c r="N152" s="131"/>
      <c r="O152" s="131"/>
      <c r="P152" s="132">
        <f>SUM(P153:P154)</f>
        <v>0</v>
      </c>
      <c r="Q152" s="131"/>
      <c r="R152" s="132">
        <f>SUM(R153:R154)</f>
        <v>3.3649443800000003</v>
      </c>
      <c r="S152" s="131"/>
      <c r="T152" s="133">
        <f>SUM(T153:T154)</f>
        <v>0</v>
      </c>
      <c r="AR152" s="127" t="s">
        <v>75</v>
      </c>
      <c r="AT152" s="134" t="s">
        <v>66</v>
      </c>
      <c r="AU152" s="134" t="s">
        <v>75</v>
      </c>
      <c r="AY152" s="127" t="s">
        <v>150</v>
      </c>
      <c r="BK152" s="135">
        <f>SUM(BK153:BK154)</f>
        <v>0</v>
      </c>
    </row>
    <row r="153" spans="1:65" s="2" customFormat="1" ht="21.75" customHeight="1">
      <c r="A153" s="26"/>
      <c r="B153" s="138"/>
      <c r="C153" s="139" t="s">
        <v>157</v>
      </c>
      <c r="D153" s="139" t="s">
        <v>153</v>
      </c>
      <c r="E153" s="140" t="s">
        <v>167</v>
      </c>
      <c r="F153" s="141" t="s">
        <v>168</v>
      </c>
      <c r="G153" s="142" t="s">
        <v>156</v>
      </c>
      <c r="H153" s="143">
        <v>1.29</v>
      </c>
      <c r="I153" s="144"/>
      <c r="J153" s="144"/>
      <c r="K153" s="145"/>
      <c r="L153" s="27"/>
      <c r="M153" s="146" t="s">
        <v>1</v>
      </c>
      <c r="N153" s="147" t="s">
        <v>33</v>
      </c>
      <c r="O153" s="148">
        <v>0</v>
      </c>
      <c r="P153" s="148">
        <f>O153*H153</f>
        <v>0</v>
      </c>
      <c r="Q153" s="148">
        <v>2.4259200000000001</v>
      </c>
      <c r="R153" s="148">
        <f>Q153*H153</f>
        <v>3.1294368000000001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157</v>
      </c>
      <c r="AT153" s="150" t="s">
        <v>153</v>
      </c>
      <c r="AU153" s="150" t="s">
        <v>158</v>
      </c>
      <c r="AY153" s="14" t="s">
        <v>150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158</v>
      </c>
      <c r="BK153" s="151">
        <f>ROUND(I153*H153,2)</f>
        <v>0</v>
      </c>
      <c r="BL153" s="14" t="s">
        <v>157</v>
      </c>
      <c r="BM153" s="150" t="s">
        <v>169</v>
      </c>
    </row>
    <row r="154" spans="1:65" s="2" customFormat="1" ht="21.75" customHeight="1">
      <c r="A154" s="26"/>
      <c r="B154" s="138"/>
      <c r="C154" s="139" t="s">
        <v>170</v>
      </c>
      <c r="D154" s="139" t="s">
        <v>153</v>
      </c>
      <c r="E154" s="140" t="s">
        <v>171</v>
      </c>
      <c r="F154" s="141" t="s">
        <v>172</v>
      </c>
      <c r="G154" s="142" t="s">
        <v>173</v>
      </c>
      <c r="H154" s="143">
        <v>0.218</v>
      </c>
      <c r="I154" s="144"/>
      <c r="J154" s="144"/>
      <c r="K154" s="145"/>
      <c r="L154" s="27"/>
      <c r="M154" s="146" t="s">
        <v>1</v>
      </c>
      <c r="N154" s="147" t="s">
        <v>33</v>
      </c>
      <c r="O154" s="148">
        <v>0</v>
      </c>
      <c r="P154" s="148">
        <f>O154*H154</f>
        <v>0</v>
      </c>
      <c r="Q154" s="148">
        <v>1.0803100000000001</v>
      </c>
      <c r="R154" s="148">
        <f>Q154*H154</f>
        <v>0.23550758000000002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157</v>
      </c>
      <c r="AT154" s="150" t="s">
        <v>153</v>
      </c>
      <c r="AU154" s="150" t="s">
        <v>158</v>
      </c>
      <c r="AY154" s="14" t="s">
        <v>150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158</v>
      </c>
      <c r="BK154" s="151">
        <f>ROUND(I154*H154,2)</f>
        <v>0</v>
      </c>
      <c r="BL154" s="14" t="s">
        <v>157</v>
      </c>
      <c r="BM154" s="150" t="s">
        <v>174</v>
      </c>
    </row>
    <row r="155" spans="1:65" s="12" customFormat="1" ht="22.9" customHeight="1">
      <c r="B155" s="126"/>
      <c r="D155" s="127" t="s">
        <v>66</v>
      </c>
      <c r="E155" s="136" t="s">
        <v>175</v>
      </c>
      <c r="F155" s="136" t="s">
        <v>176</v>
      </c>
      <c r="J155" s="137"/>
      <c r="L155" s="126"/>
      <c r="M155" s="130"/>
      <c r="N155" s="131"/>
      <c r="O155" s="131"/>
      <c r="P155" s="132">
        <f>SUM(P156:P170)</f>
        <v>0</v>
      </c>
      <c r="Q155" s="131"/>
      <c r="R155" s="132">
        <f>SUM(R156:R170)</f>
        <v>57.823580320000005</v>
      </c>
      <c r="S155" s="131"/>
      <c r="T155" s="133">
        <f>SUM(T156:T170)</f>
        <v>0</v>
      </c>
      <c r="AR155" s="127" t="s">
        <v>75</v>
      </c>
      <c r="AT155" s="134" t="s">
        <v>66</v>
      </c>
      <c r="AU155" s="134" t="s">
        <v>75</v>
      </c>
      <c r="AY155" s="127" t="s">
        <v>150</v>
      </c>
      <c r="BK155" s="135">
        <f>SUM(BK156:BK170)</f>
        <v>0</v>
      </c>
    </row>
    <row r="156" spans="1:65" s="2" customFormat="1" ht="21.75" customHeight="1">
      <c r="A156" s="26"/>
      <c r="B156" s="138"/>
      <c r="C156" s="139" t="s">
        <v>164</v>
      </c>
      <c r="D156" s="139" t="s">
        <v>153</v>
      </c>
      <c r="E156" s="140" t="s">
        <v>177</v>
      </c>
      <c r="F156" s="141" t="s">
        <v>178</v>
      </c>
      <c r="G156" s="142" t="s">
        <v>156</v>
      </c>
      <c r="H156" s="143">
        <v>18.48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ref="P156:P170" si="0">O156*H156</f>
        <v>0</v>
      </c>
      <c r="Q156" s="148">
        <v>2.2975400000000001</v>
      </c>
      <c r="R156" s="148">
        <f t="shared" ref="R156:R170" si="1">Q156*H156</f>
        <v>42.458539200000004</v>
      </c>
      <c r="S156" s="148">
        <v>0</v>
      </c>
      <c r="T156" s="149">
        <f t="shared" ref="T156:T170" si="2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157</v>
      </c>
      <c r="AT156" s="150" t="s">
        <v>153</v>
      </c>
      <c r="AU156" s="150" t="s">
        <v>158</v>
      </c>
      <c r="AY156" s="14" t="s">
        <v>150</v>
      </c>
      <c r="BE156" s="151">
        <f t="shared" ref="BE156:BE170" si="3">IF(N156="základná",J156,0)</f>
        <v>0</v>
      </c>
      <c r="BF156" s="151">
        <f t="shared" ref="BF156:BF170" si="4">IF(N156="znížená",J156,0)</f>
        <v>0</v>
      </c>
      <c r="BG156" s="151">
        <f t="shared" ref="BG156:BG170" si="5">IF(N156="zákl. prenesená",J156,0)</f>
        <v>0</v>
      </c>
      <c r="BH156" s="151">
        <f t="shared" ref="BH156:BH170" si="6">IF(N156="zníž. prenesená",J156,0)</f>
        <v>0</v>
      </c>
      <c r="BI156" s="151">
        <f t="shared" ref="BI156:BI170" si="7">IF(N156="nulová",J156,0)</f>
        <v>0</v>
      </c>
      <c r="BJ156" s="14" t="s">
        <v>158</v>
      </c>
      <c r="BK156" s="151">
        <f t="shared" ref="BK156:BK170" si="8">ROUND(I156*H156,2)</f>
        <v>0</v>
      </c>
      <c r="BL156" s="14" t="s">
        <v>157</v>
      </c>
      <c r="BM156" s="150" t="s">
        <v>179</v>
      </c>
    </row>
    <row r="157" spans="1:65" s="2" customFormat="1" ht="21.75" customHeight="1">
      <c r="A157" s="26"/>
      <c r="B157" s="138"/>
      <c r="C157" s="139" t="s">
        <v>180</v>
      </c>
      <c r="D157" s="139" t="s">
        <v>153</v>
      </c>
      <c r="E157" s="140" t="s">
        <v>181</v>
      </c>
      <c r="F157" s="141" t="s">
        <v>182</v>
      </c>
      <c r="G157" s="142" t="s">
        <v>156</v>
      </c>
      <c r="H157" s="143">
        <v>3.45</v>
      </c>
      <c r="I157" s="144"/>
      <c r="J157" s="144"/>
      <c r="K157" s="145"/>
      <c r="L157" s="27"/>
      <c r="M157" s="146" t="s">
        <v>1</v>
      </c>
      <c r="N157" s="147" t="s">
        <v>33</v>
      </c>
      <c r="O157" s="148">
        <v>0</v>
      </c>
      <c r="P157" s="148">
        <f t="shared" si="0"/>
        <v>0</v>
      </c>
      <c r="Q157" s="148">
        <v>0.79879</v>
      </c>
      <c r="R157" s="148">
        <f t="shared" si="1"/>
        <v>2.7558255000000003</v>
      </c>
      <c r="S157" s="148">
        <v>0</v>
      </c>
      <c r="T157" s="149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157</v>
      </c>
      <c r="AT157" s="150" t="s">
        <v>153</v>
      </c>
      <c r="AU157" s="150" t="s">
        <v>158</v>
      </c>
      <c r="AY157" s="14" t="s">
        <v>150</v>
      </c>
      <c r="BE157" s="151">
        <f t="shared" si="3"/>
        <v>0</v>
      </c>
      <c r="BF157" s="151">
        <f t="shared" si="4"/>
        <v>0</v>
      </c>
      <c r="BG157" s="151">
        <f t="shared" si="5"/>
        <v>0</v>
      </c>
      <c r="BH157" s="151">
        <f t="shared" si="6"/>
        <v>0</v>
      </c>
      <c r="BI157" s="151">
        <f t="shared" si="7"/>
        <v>0</v>
      </c>
      <c r="BJ157" s="14" t="s">
        <v>158</v>
      </c>
      <c r="BK157" s="151">
        <f t="shared" si="8"/>
        <v>0</v>
      </c>
      <c r="BL157" s="14" t="s">
        <v>157</v>
      </c>
      <c r="BM157" s="150" t="s">
        <v>183</v>
      </c>
    </row>
    <row r="158" spans="1:65" s="2" customFormat="1" ht="16.5" customHeight="1">
      <c r="A158" s="26"/>
      <c r="B158" s="138"/>
      <c r="C158" s="139" t="s">
        <v>169</v>
      </c>
      <c r="D158" s="139" t="s">
        <v>153</v>
      </c>
      <c r="E158" s="140" t="s">
        <v>184</v>
      </c>
      <c r="F158" s="141" t="s">
        <v>185</v>
      </c>
      <c r="G158" s="142" t="s">
        <v>173</v>
      </c>
      <c r="H158" s="143">
        <v>0.88400000000000001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si="0"/>
        <v>0</v>
      </c>
      <c r="Q158" s="148">
        <v>1.0405</v>
      </c>
      <c r="R158" s="148">
        <f t="shared" si="1"/>
        <v>0.91980200000000001</v>
      </c>
      <c r="S158" s="148">
        <v>0</v>
      </c>
      <c r="T158" s="149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157</v>
      </c>
      <c r="AT158" s="150" t="s">
        <v>153</v>
      </c>
      <c r="AU158" s="150" t="s">
        <v>158</v>
      </c>
      <c r="AY158" s="14" t="s">
        <v>150</v>
      </c>
      <c r="BE158" s="151">
        <f t="shared" si="3"/>
        <v>0</v>
      </c>
      <c r="BF158" s="151">
        <f t="shared" si="4"/>
        <v>0</v>
      </c>
      <c r="BG158" s="151">
        <f t="shared" si="5"/>
        <v>0</v>
      </c>
      <c r="BH158" s="151">
        <f t="shared" si="6"/>
        <v>0</v>
      </c>
      <c r="BI158" s="151">
        <f t="shared" si="7"/>
        <v>0</v>
      </c>
      <c r="BJ158" s="14" t="s">
        <v>158</v>
      </c>
      <c r="BK158" s="151">
        <f t="shared" si="8"/>
        <v>0</v>
      </c>
      <c r="BL158" s="14" t="s">
        <v>157</v>
      </c>
      <c r="BM158" s="150" t="s">
        <v>186</v>
      </c>
    </row>
    <row r="159" spans="1:65" s="2" customFormat="1" ht="16.5" customHeight="1">
      <c r="A159" s="26"/>
      <c r="B159" s="138"/>
      <c r="C159" s="152" t="s">
        <v>187</v>
      </c>
      <c r="D159" s="152" t="s">
        <v>188</v>
      </c>
      <c r="E159" s="153" t="s">
        <v>189</v>
      </c>
      <c r="F159" s="154" t="s">
        <v>190</v>
      </c>
      <c r="G159" s="155" t="s">
        <v>191</v>
      </c>
      <c r="H159" s="156">
        <v>2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0"/>
        <v>0</v>
      </c>
      <c r="Q159" s="148">
        <v>5.7000000000000002E-2</v>
      </c>
      <c r="R159" s="148">
        <f t="shared" si="1"/>
        <v>0.114</v>
      </c>
      <c r="S159" s="148">
        <v>0</v>
      </c>
      <c r="T159" s="149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169</v>
      </c>
      <c r="AT159" s="150" t="s">
        <v>188</v>
      </c>
      <c r="AU159" s="150" t="s">
        <v>158</v>
      </c>
      <c r="AY159" s="14" t="s">
        <v>150</v>
      </c>
      <c r="BE159" s="151">
        <f t="shared" si="3"/>
        <v>0</v>
      </c>
      <c r="BF159" s="151">
        <f t="shared" si="4"/>
        <v>0</v>
      </c>
      <c r="BG159" s="151">
        <f t="shared" si="5"/>
        <v>0</v>
      </c>
      <c r="BH159" s="151">
        <f t="shared" si="6"/>
        <v>0</v>
      </c>
      <c r="BI159" s="151">
        <f t="shared" si="7"/>
        <v>0</v>
      </c>
      <c r="BJ159" s="14" t="s">
        <v>158</v>
      </c>
      <c r="BK159" s="151">
        <f t="shared" si="8"/>
        <v>0</v>
      </c>
      <c r="BL159" s="14" t="s">
        <v>157</v>
      </c>
      <c r="BM159" s="150" t="s">
        <v>192</v>
      </c>
    </row>
    <row r="160" spans="1:65" s="2" customFormat="1" ht="16.5" customHeight="1">
      <c r="A160" s="26"/>
      <c r="B160" s="138"/>
      <c r="C160" s="152" t="s">
        <v>174</v>
      </c>
      <c r="D160" s="152" t="s">
        <v>188</v>
      </c>
      <c r="E160" s="153" t="s">
        <v>193</v>
      </c>
      <c r="F160" s="154" t="s">
        <v>194</v>
      </c>
      <c r="G160" s="155" t="s">
        <v>191</v>
      </c>
      <c r="H160" s="156">
        <v>1</v>
      </c>
      <c r="I160" s="157"/>
      <c r="J160" s="157"/>
      <c r="K160" s="158"/>
      <c r="L160" s="159"/>
      <c r="M160" s="160" t="s">
        <v>1</v>
      </c>
      <c r="N160" s="161" t="s">
        <v>33</v>
      </c>
      <c r="O160" s="148">
        <v>0</v>
      </c>
      <c r="P160" s="148">
        <f t="shared" si="0"/>
        <v>0</v>
      </c>
      <c r="Q160" s="148">
        <v>2.7E-2</v>
      </c>
      <c r="R160" s="148">
        <f t="shared" si="1"/>
        <v>2.7E-2</v>
      </c>
      <c r="S160" s="148">
        <v>0</v>
      </c>
      <c r="T160" s="149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169</v>
      </c>
      <c r="AT160" s="150" t="s">
        <v>188</v>
      </c>
      <c r="AU160" s="150" t="s">
        <v>158</v>
      </c>
      <c r="AY160" s="14" t="s">
        <v>150</v>
      </c>
      <c r="BE160" s="151">
        <f t="shared" si="3"/>
        <v>0</v>
      </c>
      <c r="BF160" s="151">
        <f t="shared" si="4"/>
        <v>0</v>
      </c>
      <c r="BG160" s="151">
        <f t="shared" si="5"/>
        <v>0</v>
      </c>
      <c r="BH160" s="151">
        <f t="shared" si="6"/>
        <v>0</v>
      </c>
      <c r="BI160" s="151">
        <f t="shared" si="7"/>
        <v>0</v>
      </c>
      <c r="BJ160" s="14" t="s">
        <v>158</v>
      </c>
      <c r="BK160" s="151">
        <f t="shared" si="8"/>
        <v>0</v>
      </c>
      <c r="BL160" s="14" t="s">
        <v>157</v>
      </c>
      <c r="BM160" s="150" t="s">
        <v>7</v>
      </c>
    </row>
    <row r="161" spans="1:65" s="2" customFormat="1" ht="16.5" customHeight="1">
      <c r="A161" s="26"/>
      <c r="B161" s="138"/>
      <c r="C161" s="152" t="s">
        <v>195</v>
      </c>
      <c r="D161" s="152" t="s">
        <v>188</v>
      </c>
      <c r="E161" s="153" t="s">
        <v>196</v>
      </c>
      <c r="F161" s="154" t="s">
        <v>197</v>
      </c>
      <c r="G161" s="155" t="s">
        <v>191</v>
      </c>
      <c r="H161" s="156">
        <v>1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0"/>
        <v>0</v>
      </c>
      <c r="Q161" s="148">
        <v>3.7999999999999999E-2</v>
      </c>
      <c r="R161" s="148">
        <f t="shared" si="1"/>
        <v>3.7999999999999999E-2</v>
      </c>
      <c r="S161" s="148">
        <v>0</v>
      </c>
      <c r="T161" s="149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169</v>
      </c>
      <c r="AT161" s="150" t="s">
        <v>188</v>
      </c>
      <c r="AU161" s="150" t="s">
        <v>158</v>
      </c>
      <c r="AY161" s="14" t="s">
        <v>150</v>
      </c>
      <c r="BE161" s="151">
        <f t="shared" si="3"/>
        <v>0</v>
      </c>
      <c r="BF161" s="151">
        <f t="shared" si="4"/>
        <v>0</v>
      </c>
      <c r="BG161" s="151">
        <f t="shared" si="5"/>
        <v>0</v>
      </c>
      <c r="BH161" s="151">
        <f t="shared" si="6"/>
        <v>0</v>
      </c>
      <c r="BI161" s="151">
        <f t="shared" si="7"/>
        <v>0</v>
      </c>
      <c r="BJ161" s="14" t="s">
        <v>158</v>
      </c>
      <c r="BK161" s="151">
        <f t="shared" si="8"/>
        <v>0</v>
      </c>
      <c r="BL161" s="14" t="s">
        <v>157</v>
      </c>
      <c r="BM161" s="150" t="s">
        <v>198</v>
      </c>
    </row>
    <row r="162" spans="1:65" s="2" customFormat="1" ht="21.75" customHeight="1">
      <c r="A162" s="26"/>
      <c r="B162" s="138"/>
      <c r="C162" s="139" t="s">
        <v>179</v>
      </c>
      <c r="D162" s="139" t="s">
        <v>153</v>
      </c>
      <c r="E162" s="140" t="s">
        <v>199</v>
      </c>
      <c r="F162" s="141" t="s">
        <v>200</v>
      </c>
      <c r="G162" s="142" t="s">
        <v>191</v>
      </c>
      <c r="H162" s="143">
        <v>4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0"/>
        <v>0</v>
      </c>
      <c r="Q162" s="148">
        <v>3.8500000000000001E-3</v>
      </c>
      <c r="R162" s="148">
        <f t="shared" si="1"/>
        <v>1.54E-2</v>
      </c>
      <c r="S162" s="148">
        <v>0</v>
      </c>
      <c r="T162" s="149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157</v>
      </c>
      <c r="AT162" s="150" t="s">
        <v>153</v>
      </c>
      <c r="AU162" s="150" t="s">
        <v>158</v>
      </c>
      <c r="AY162" s="14" t="s">
        <v>150</v>
      </c>
      <c r="BE162" s="151">
        <f t="shared" si="3"/>
        <v>0</v>
      </c>
      <c r="BF162" s="151">
        <f t="shared" si="4"/>
        <v>0</v>
      </c>
      <c r="BG162" s="151">
        <f t="shared" si="5"/>
        <v>0</v>
      </c>
      <c r="BH162" s="151">
        <f t="shared" si="6"/>
        <v>0</v>
      </c>
      <c r="BI162" s="151">
        <f t="shared" si="7"/>
        <v>0</v>
      </c>
      <c r="BJ162" s="14" t="s">
        <v>158</v>
      </c>
      <c r="BK162" s="151">
        <f t="shared" si="8"/>
        <v>0</v>
      </c>
      <c r="BL162" s="14" t="s">
        <v>157</v>
      </c>
      <c r="BM162" s="150" t="s">
        <v>201</v>
      </c>
    </row>
    <row r="163" spans="1:65" s="2" customFormat="1" ht="21.75" customHeight="1">
      <c r="A163" s="26"/>
      <c r="B163" s="138"/>
      <c r="C163" s="139" t="s">
        <v>202</v>
      </c>
      <c r="D163" s="139" t="s">
        <v>153</v>
      </c>
      <c r="E163" s="140" t="s">
        <v>203</v>
      </c>
      <c r="F163" s="141" t="s">
        <v>204</v>
      </c>
      <c r="G163" s="142" t="s">
        <v>205</v>
      </c>
      <c r="H163" s="143">
        <v>7.17</v>
      </c>
      <c r="I163" s="144"/>
      <c r="J163" s="144"/>
      <c r="K163" s="145"/>
      <c r="L163" s="27"/>
      <c r="M163" s="146" t="s">
        <v>1</v>
      </c>
      <c r="N163" s="147" t="s">
        <v>33</v>
      </c>
      <c r="O163" s="148">
        <v>0</v>
      </c>
      <c r="P163" s="148">
        <f t="shared" si="0"/>
        <v>0</v>
      </c>
      <c r="Q163" s="148">
        <v>8.0000000000000007E-5</v>
      </c>
      <c r="R163" s="148">
        <f t="shared" si="1"/>
        <v>5.7360000000000006E-4</v>
      </c>
      <c r="S163" s="148">
        <v>0</v>
      </c>
      <c r="T163" s="149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157</v>
      </c>
      <c r="AT163" s="150" t="s">
        <v>153</v>
      </c>
      <c r="AU163" s="150" t="s">
        <v>158</v>
      </c>
      <c r="AY163" s="14" t="s">
        <v>150</v>
      </c>
      <c r="BE163" s="151">
        <f t="shared" si="3"/>
        <v>0</v>
      </c>
      <c r="BF163" s="151">
        <f t="shared" si="4"/>
        <v>0</v>
      </c>
      <c r="BG163" s="151">
        <f t="shared" si="5"/>
        <v>0</v>
      </c>
      <c r="BH163" s="151">
        <f t="shared" si="6"/>
        <v>0</v>
      </c>
      <c r="BI163" s="151">
        <f t="shared" si="7"/>
        <v>0</v>
      </c>
      <c r="BJ163" s="14" t="s">
        <v>158</v>
      </c>
      <c r="BK163" s="151">
        <f t="shared" si="8"/>
        <v>0</v>
      </c>
      <c r="BL163" s="14" t="s">
        <v>157</v>
      </c>
      <c r="BM163" s="150" t="s">
        <v>206</v>
      </c>
    </row>
    <row r="164" spans="1:65" s="2" customFormat="1" ht="21.75" customHeight="1">
      <c r="A164" s="26"/>
      <c r="B164" s="138"/>
      <c r="C164" s="139" t="s">
        <v>183</v>
      </c>
      <c r="D164" s="139" t="s">
        <v>153</v>
      </c>
      <c r="E164" s="140" t="s">
        <v>207</v>
      </c>
      <c r="F164" s="141" t="s">
        <v>208</v>
      </c>
      <c r="G164" s="142" t="s">
        <v>205</v>
      </c>
      <c r="H164" s="143">
        <v>13.47</v>
      </c>
      <c r="I164" s="144"/>
      <c r="J164" s="144"/>
      <c r="K164" s="145"/>
      <c r="L164" s="27"/>
      <c r="M164" s="146" t="s">
        <v>1</v>
      </c>
      <c r="N164" s="147" t="s">
        <v>33</v>
      </c>
      <c r="O164" s="148">
        <v>0</v>
      </c>
      <c r="P164" s="148">
        <f t="shared" si="0"/>
        <v>0</v>
      </c>
      <c r="Q164" s="148">
        <v>1.2E-4</v>
      </c>
      <c r="R164" s="148">
        <f t="shared" si="1"/>
        <v>1.6164E-3</v>
      </c>
      <c r="S164" s="148">
        <v>0</v>
      </c>
      <c r="T164" s="149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157</v>
      </c>
      <c r="AT164" s="150" t="s">
        <v>153</v>
      </c>
      <c r="AU164" s="150" t="s">
        <v>158</v>
      </c>
      <c r="AY164" s="14" t="s">
        <v>150</v>
      </c>
      <c r="BE164" s="151">
        <f t="shared" si="3"/>
        <v>0</v>
      </c>
      <c r="BF164" s="151">
        <f t="shared" si="4"/>
        <v>0</v>
      </c>
      <c r="BG164" s="151">
        <f t="shared" si="5"/>
        <v>0</v>
      </c>
      <c r="BH164" s="151">
        <f t="shared" si="6"/>
        <v>0</v>
      </c>
      <c r="BI164" s="151">
        <f t="shared" si="7"/>
        <v>0</v>
      </c>
      <c r="BJ164" s="14" t="s">
        <v>158</v>
      </c>
      <c r="BK164" s="151">
        <f t="shared" si="8"/>
        <v>0</v>
      </c>
      <c r="BL164" s="14" t="s">
        <v>157</v>
      </c>
      <c r="BM164" s="150" t="s">
        <v>209</v>
      </c>
    </row>
    <row r="165" spans="1:65" s="2" customFormat="1" ht="21.75" customHeight="1">
      <c r="A165" s="26"/>
      <c r="B165" s="138"/>
      <c r="C165" s="139" t="s">
        <v>210</v>
      </c>
      <c r="D165" s="139" t="s">
        <v>153</v>
      </c>
      <c r="E165" s="140" t="s">
        <v>211</v>
      </c>
      <c r="F165" s="141" t="s">
        <v>212</v>
      </c>
      <c r="G165" s="142" t="s">
        <v>205</v>
      </c>
      <c r="H165" s="143">
        <v>24</v>
      </c>
      <c r="I165" s="144"/>
      <c r="J165" s="144"/>
      <c r="K165" s="145"/>
      <c r="L165" s="27"/>
      <c r="M165" s="146" t="s">
        <v>1</v>
      </c>
      <c r="N165" s="147" t="s">
        <v>33</v>
      </c>
      <c r="O165" s="148">
        <v>0</v>
      </c>
      <c r="P165" s="148">
        <f t="shared" si="0"/>
        <v>0</v>
      </c>
      <c r="Q165" s="148">
        <v>0</v>
      </c>
      <c r="R165" s="148">
        <f t="shared" si="1"/>
        <v>0</v>
      </c>
      <c r="S165" s="148">
        <v>0</v>
      </c>
      <c r="T165" s="149">
        <f t="shared" si="2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157</v>
      </c>
      <c r="AT165" s="150" t="s">
        <v>153</v>
      </c>
      <c r="AU165" s="150" t="s">
        <v>158</v>
      </c>
      <c r="AY165" s="14" t="s">
        <v>150</v>
      </c>
      <c r="BE165" s="151">
        <f t="shared" si="3"/>
        <v>0</v>
      </c>
      <c r="BF165" s="151">
        <f t="shared" si="4"/>
        <v>0</v>
      </c>
      <c r="BG165" s="151">
        <f t="shared" si="5"/>
        <v>0</v>
      </c>
      <c r="BH165" s="151">
        <f t="shared" si="6"/>
        <v>0</v>
      </c>
      <c r="BI165" s="151">
        <f t="shared" si="7"/>
        <v>0</v>
      </c>
      <c r="BJ165" s="14" t="s">
        <v>158</v>
      </c>
      <c r="BK165" s="151">
        <f t="shared" si="8"/>
        <v>0</v>
      </c>
      <c r="BL165" s="14" t="s">
        <v>157</v>
      </c>
      <c r="BM165" s="150" t="s">
        <v>213</v>
      </c>
    </row>
    <row r="166" spans="1:65" s="2" customFormat="1" ht="21.75" customHeight="1">
      <c r="A166" s="26"/>
      <c r="B166" s="138"/>
      <c r="C166" s="139" t="s">
        <v>186</v>
      </c>
      <c r="D166" s="139" t="s">
        <v>153</v>
      </c>
      <c r="E166" s="140" t="s">
        <v>214</v>
      </c>
      <c r="F166" s="141" t="s">
        <v>215</v>
      </c>
      <c r="G166" s="142" t="s">
        <v>205</v>
      </c>
      <c r="H166" s="143">
        <v>6</v>
      </c>
      <c r="I166" s="144"/>
      <c r="J166" s="144"/>
      <c r="K166" s="145"/>
      <c r="L166" s="27"/>
      <c r="M166" s="146" t="s">
        <v>1</v>
      </c>
      <c r="N166" s="147" t="s">
        <v>33</v>
      </c>
      <c r="O166" s="148">
        <v>0</v>
      </c>
      <c r="P166" s="148">
        <f t="shared" si="0"/>
        <v>0</v>
      </c>
      <c r="Q166" s="148">
        <v>0</v>
      </c>
      <c r="R166" s="148">
        <f t="shared" si="1"/>
        <v>0</v>
      </c>
      <c r="S166" s="148">
        <v>0</v>
      </c>
      <c r="T166" s="149">
        <f t="shared" si="2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157</v>
      </c>
      <c r="AT166" s="150" t="s">
        <v>153</v>
      </c>
      <c r="AU166" s="150" t="s">
        <v>158</v>
      </c>
      <c r="AY166" s="14" t="s">
        <v>150</v>
      </c>
      <c r="BE166" s="151">
        <f t="shared" si="3"/>
        <v>0</v>
      </c>
      <c r="BF166" s="151">
        <f t="shared" si="4"/>
        <v>0</v>
      </c>
      <c r="BG166" s="151">
        <f t="shared" si="5"/>
        <v>0</v>
      </c>
      <c r="BH166" s="151">
        <f t="shared" si="6"/>
        <v>0</v>
      </c>
      <c r="BI166" s="151">
        <f t="shared" si="7"/>
        <v>0</v>
      </c>
      <c r="BJ166" s="14" t="s">
        <v>158</v>
      </c>
      <c r="BK166" s="151">
        <f t="shared" si="8"/>
        <v>0</v>
      </c>
      <c r="BL166" s="14" t="s">
        <v>157</v>
      </c>
      <c r="BM166" s="150" t="s">
        <v>216</v>
      </c>
    </row>
    <row r="167" spans="1:65" s="2" customFormat="1" ht="16.5" customHeight="1">
      <c r="A167" s="26"/>
      <c r="B167" s="138"/>
      <c r="C167" s="139" t="s">
        <v>217</v>
      </c>
      <c r="D167" s="139" t="s">
        <v>153</v>
      </c>
      <c r="E167" s="140" t="s">
        <v>218</v>
      </c>
      <c r="F167" s="141" t="s">
        <v>219</v>
      </c>
      <c r="G167" s="142" t="s">
        <v>220</v>
      </c>
      <c r="H167" s="143">
        <v>49.345999999999997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 t="shared" si="0"/>
        <v>0</v>
      </c>
      <c r="Q167" s="148">
        <v>9.8530000000000006E-2</v>
      </c>
      <c r="R167" s="148">
        <f t="shared" si="1"/>
        <v>4.8620613800000001</v>
      </c>
      <c r="S167" s="148">
        <v>0</v>
      </c>
      <c r="T167" s="149">
        <f t="shared" si="2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157</v>
      </c>
      <c r="AT167" s="150" t="s">
        <v>153</v>
      </c>
      <c r="AU167" s="150" t="s">
        <v>158</v>
      </c>
      <c r="AY167" s="14" t="s">
        <v>150</v>
      </c>
      <c r="BE167" s="151">
        <f t="shared" si="3"/>
        <v>0</v>
      </c>
      <c r="BF167" s="151">
        <f t="shared" si="4"/>
        <v>0</v>
      </c>
      <c r="BG167" s="151">
        <f t="shared" si="5"/>
        <v>0</v>
      </c>
      <c r="BH167" s="151">
        <f t="shared" si="6"/>
        <v>0</v>
      </c>
      <c r="BI167" s="151">
        <f t="shared" si="7"/>
        <v>0</v>
      </c>
      <c r="BJ167" s="14" t="s">
        <v>158</v>
      </c>
      <c r="BK167" s="151">
        <f t="shared" si="8"/>
        <v>0</v>
      </c>
      <c r="BL167" s="14" t="s">
        <v>157</v>
      </c>
      <c r="BM167" s="150" t="s">
        <v>221</v>
      </c>
    </row>
    <row r="168" spans="1:65" s="2" customFormat="1" ht="16.5" customHeight="1">
      <c r="A168" s="26"/>
      <c r="B168" s="138"/>
      <c r="C168" s="139" t="s">
        <v>192</v>
      </c>
      <c r="D168" s="139" t="s">
        <v>153</v>
      </c>
      <c r="E168" s="140" t="s">
        <v>222</v>
      </c>
      <c r="F168" s="141" t="s">
        <v>223</v>
      </c>
      <c r="G168" s="142" t="s">
        <v>220</v>
      </c>
      <c r="H168" s="143">
        <v>21.922000000000001</v>
      </c>
      <c r="I168" s="144"/>
      <c r="J168" s="144"/>
      <c r="K168" s="145"/>
      <c r="L168" s="27"/>
      <c r="M168" s="146" t="s">
        <v>1</v>
      </c>
      <c r="N168" s="147" t="s">
        <v>33</v>
      </c>
      <c r="O168" s="148">
        <v>0</v>
      </c>
      <c r="P168" s="148">
        <f t="shared" si="0"/>
        <v>0</v>
      </c>
      <c r="Q168" s="148">
        <v>0.14591999999999999</v>
      </c>
      <c r="R168" s="148">
        <f t="shared" si="1"/>
        <v>3.1988582399999999</v>
      </c>
      <c r="S168" s="148">
        <v>0</v>
      </c>
      <c r="T168" s="149">
        <f t="shared" si="2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157</v>
      </c>
      <c r="AT168" s="150" t="s">
        <v>153</v>
      </c>
      <c r="AU168" s="150" t="s">
        <v>158</v>
      </c>
      <c r="AY168" s="14" t="s">
        <v>150</v>
      </c>
      <c r="BE168" s="151">
        <f t="shared" si="3"/>
        <v>0</v>
      </c>
      <c r="BF168" s="151">
        <f t="shared" si="4"/>
        <v>0</v>
      </c>
      <c r="BG168" s="151">
        <f t="shared" si="5"/>
        <v>0</v>
      </c>
      <c r="BH168" s="151">
        <f t="shared" si="6"/>
        <v>0</v>
      </c>
      <c r="BI168" s="151">
        <f t="shared" si="7"/>
        <v>0</v>
      </c>
      <c r="BJ168" s="14" t="s">
        <v>158</v>
      </c>
      <c r="BK168" s="151">
        <f t="shared" si="8"/>
        <v>0</v>
      </c>
      <c r="BL168" s="14" t="s">
        <v>157</v>
      </c>
      <c r="BM168" s="150" t="s">
        <v>224</v>
      </c>
    </row>
    <row r="169" spans="1:65" s="2" customFormat="1" ht="21.75" customHeight="1">
      <c r="A169" s="26"/>
      <c r="B169" s="138"/>
      <c r="C169" s="139" t="s">
        <v>225</v>
      </c>
      <c r="D169" s="139" t="s">
        <v>153</v>
      </c>
      <c r="E169" s="140" t="s">
        <v>226</v>
      </c>
      <c r="F169" s="141" t="s">
        <v>227</v>
      </c>
      <c r="G169" s="142" t="s">
        <v>228</v>
      </c>
      <c r="H169" s="143">
        <v>1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0"/>
        <v>0</v>
      </c>
      <c r="Q169" s="148">
        <v>2.4513600000000002</v>
      </c>
      <c r="R169" s="148">
        <f t="shared" si="1"/>
        <v>2.4513600000000002</v>
      </c>
      <c r="S169" s="148">
        <v>0</v>
      </c>
      <c r="T169" s="149">
        <f t="shared" si="2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157</v>
      </c>
      <c r="AT169" s="150" t="s">
        <v>153</v>
      </c>
      <c r="AU169" s="150" t="s">
        <v>158</v>
      </c>
      <c r="AY169" s="14" t="s">
        <v>150</v>
      </c>
      <c r="BE169" s="151">
        <f t="shared" si="3"/>
        <v>0</v>
      </c>
      <c r="BF169" s="151">
        <f t="shared" si="4"/>
        <v>0</v>
      </c>
      <c r="BG169" s="151">
        <f t="shared" si="5"/>
        <v>0</v>
      </c>
      <c r="BH169" s="151">
        <f t="shared" si="6"/>
        <v>0</v>
      </c>
      <c r="BI169" s="151">
        <f t="shared" si="7"/>
        <v>0</v>
      </c>
      <c r="BJ169" s="14" t="s">
        <v>158</v>
      </c>
      <c r="BK169" s="151">
        <f t="shared" si="8"/>
        <v>0</v>
      </c>
      <c r="BL169" s="14" t="s">
        <v>157</v>
      </c>
      <c r="BM169" s="150" t="s">
        <v>229</v>
      </c>
    </row>
    <row r="170" spans="1:65" s="2" customFormat="1" ht="16.5" customHeight="1">
      <c r="A170" s="26"/>
      <c r="B170" s="138"/>
      <c r="C170" s="139" t="s">
        <v>7</v>
      </c>
      <c r="D170" s="139" t="s">
        <v>153</v>
      </c>
      <c r="E170" s="140" t="s">
        <v>230</v>
      </c>
      <c r="F170" s="141" t="s">
        <v>231</v>
      </c>
      <c r="G170" s="142" t="s">
        <v>156</v>
      </c>
      <c r="H170" s="143">
        <v>0.4</v>
      </c>
      <c r="I170" s="144"/>
      <c r="J170" s="144"/>
      <c r="K170" s="145"/>
      <c r="L170" s="27"/>
      <c r="M170" s="146" t="s">
        <v>1</v>
      </c>
      <c r="N170" s="147" t="s">
        <v>33</v>
      </c>
      <c r="O170" s="148">
        <v>0</v>
      </c>
      <c r="P170" s="148">
        <f t="shared" si="0"/>
        <v>0</v>
      </c>
      <c r="Q170" s="148">
        <v>2.4513600000000002</v>
      </c>
      <c r="R170" s="148">
        <f t="shared" si="1"/>
        <v>0.98054400000000008</v>
      </c>
      <c r="S170" s="148">
        <v>0</v>
      </c>
      <c r="T170" s="149">
        <f t="shared" si="2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157</v>
      </c>
      <c r="AT170" s="150" t="s">
        <v>153</v>
      </c>
      <c r="AU170" s="150" t="s">
        <v>158</v>
      </c>
      <c r="AY170" s="14" t="s">
        <v>150</v>
      </c>
      <c r="BE170" s="151">
        <f t="shared" si="3"/>
        <v>0</v>
      </c>
      <c r="BF170" s="151">
        <f t="shared" si="4"/>
        <v>0</v>
      </c>
      <c r="BG170" s="151">
        <f t="shared" si="5"/>
        <v>0</v>
      </c>
      <c r="BH170" s="151">
        <f t="shared" si="6"/>
        <v>0</v>
      </c>
      <c r="BI170" s="151">
        <f t="shared" si="7"/>
        <v>0</v>
      </c>
      <c r="BJ170" s="14" t="s">
        <v>158</v>
      </c>
      <c r="BK170" s="151">
        <f t="shared" si="8"/>
        <v>0</v>
      </c>
      <c r="BL170" s="14" t="s">
        <v>157</v>
      </c>
      <c r="BM170" s="150" t="s">
        <v>232</v>
      </c>
    </row>
    <row r="171" spans="1:65" s="12" customFormat="1" ht="22.9" customHeight="1">
      <c r="B171" s="126"/>
      <c r="D171" s="127" t="s">
        <v>66</v>
      </c>
      <c r="E171" s="136" t="s">
        <v>233</v>
      </c>
      <c r="F171" s="136" t="s">
        <v>234</v>
      </c>
      <c r="J171" s="137"/>
      <c r="L171" s="126"/>
      <c r="M171" s="130"/>
      <c r="N171" s="131"/>
      <c r="O171" s="131"/>
      <c r="P171" s="132">
        <f>SUM(P172:P175)</f>
        <v>0</v>
      </c>
      <c r="Q171" s="131"/>
      <c r="R171" s="132">
        <f>SUM(R172:R175)</f>
        <v>1.141E-2</v>
      </c>
      <c r="S171" s="131"/>
      <c r="T171" s="133">
        <f>SUM(T172:T175)</f>
        <v>0</v>
      </c>
      <c r="AR171" s="127" t="s">
        <v>75</v>
      </c>
      <c r="AT171" s="134" t="s">
        <v>66</v>
      </c>
      <c r="AU171" s="134" t="s">
        <v>75</v>
      </c>
      <c r="AY171" s="127" t="s">
        <v>150</v>
      </c>
      <c r="BK171" s="135">
        <f>SUM(BK172:BK175)</f>
        <v>0</v>
      </c>
    </row>
    <row r="172" spans="1:65" s="2" customFormat="1" ht="16.5" customHeight="1">
      <c r="A172" s="26"/>
      <c r="B172" s="138"/>
      <c r="C172" s="139" t="s">
        <v>235</v>
      </c>
      <c r="D172" s="139" t="s">
        <v>153</v>
      </c>
      <c r="E172" s="140" t="s">
        <v>236</v>
      </c>
      <c r="F172" s="141" t="s">
        <v>237</v>
      </c>
      <c r="G172" s="142" t="s">
        <v>220</v>
      </c>
      <c r="H172" s="143">
        <v>1.4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>O172*H172</f>
        <v>0</v>
      </c>
      <c r="Q172" s="148">
        <v>2.81E-3</v>
      </c>
      <c r="R172" s="148">
        <f>Q172*H172</f>
        <v>3.934E-3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157</v>
      </c>
      <c r="AT172" s="150" t="s">
        <v>153</v>
      </c>
      <c r="AU172" s="150" t="s">
        <v>158</v>
      </c>
      <c r="AY172" s="14" t="s">
        <v>150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158</v>
      </c>
      <c r="BK172" s="151">
        <f>ROUND(I172*H172,2)</f>
        <v>0</v>
      </c>
      <c r="BL172" s="14" t="s">
        <v>157</v>
      </c>
      <c r="BM172" s="150" t="s">
        <v>238</v>
      </c>
    </row>
    <row r="173" spans="1:65" s="2" customFormat="1" ht="16.5" customHeight="1">
      <c r="A173" s="26"/>
      <c r="B173" s="138"/>
      <c r="C173" s="139" t="s">
        <v>198</v>
      </c>
      <c r="D173" s="139" t="s">
        <v>153</v>
      </c>
      <c r="E173" s="140" t="s">
        <v>239</v>
      </c>
      <c r="F173" s="141" t="s">
        <v>240</v>
      </c>
      <c r="G173" s="142" t="s">
        <v>220</v>
      </c>
      <c r="H173" s="143">
        <v>1.4</v>
      </c>
      <c r="I173" s="144"/>
      <c r="J173" s="144"/>
      <c r="K173" s="145"/>
      <c r="L173" s="27"/>
      <c r="M173" s="146" t="s">
        <v>1</v>
      </c>
      <c r="N173" s="147" t="s">
        <v>33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157</v>
      </c>
      <c r="AT173" s="150" t="s">
        <v>153</v>
      </c>
      <c r="AU173" s="150" t="s">
        <v>158</v>
      </c>
      <c r="AY173" s="14" t="s">
        <v>150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4" t="s">
        <v>158</v>
      </c>
      <c r="BK173" s="151">
        <f>ROUND(I173*H173,2)</f>
        <v>0</v>
      </c>
      <c r="BL173" s="14" t="s">
        <v>157</v>
      </c>
      <c r="BM173" s="150" t="s">
        <v>241</v>
      </c>
    </row>
    <row r="174" spans="1:65" s="2" customFormat="1" ht="21.75" customHeight="1">
      <c r="A174" s="26"/>
      <c r="B174" s="138"/>
      <c r="C174" s="139" t="s">
        <v>242</v>
      </c>
      <c r="D174" s="139" t="s">
        <v>153</v>
      </c>
      <c r="E174" s="140" t="s">
        <v>243</v>
      </c>
      <c r="F174" s="141" t="s">
        <v>244</v>
      </c>
      <c r="G174" s="142" t="s">
        <v>220</v>
      </c>
      <c r="H174" s="143">
        <v>1.4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>O174*H174</f>
        <v>0</v>
      </c>
      <c r="Q174" s="148">
        <v>5.3400000000000001E-3</v>
      </c>
      <c r="R174" s="148">
        <f>Q174*H174</f>
        <v>7.476E-3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157</v>
      </c>
      <c r="AT174" s="150" t="s">
        <v>153</v>
      </c>
      <c r="AU174" s="150" t="s">
        <v>158</v>
      </c>
      <c r="AY174" s="14" t="s">
        <v>150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158</v>
      </c>
      <c r="BK174" s="151">
        <f>ROUND(I174*H174,2)</f>
        <v>0</v>
      </c>
      <c r="BL174" s="14" t="s">
        <v>157</v>
      </c>
      <c r="BM174" s="150" t="s">
        <v>245</v>
      </c>
    </row>
    <row r="175" spans="1:65" s="2" customFormat="1" ht="21.75" customHeight="1">
      <c r="A175" s="26"/>
      <c r="B175" s="138"/>
      <c r="C175" s="139" t="s">
        <v>201</v>
      </c>
      <c r="D175" s="139" t="s">
        <v>153</v>
      </c>
      <c r="E175" s="140" t="s">
        <v>246</v>
      </c>
      <c r="F175" s="141" t="s">
        <v>247</v>
      </c>
      <c r="G175" s="142" t="s">
        <v>220</v>
      </c>
      <c r="H175" s="143">
        <v>1.4</v>
      </c>
      <c r="I175" s="144"/>
      <c r="J175" s="144"/>
      <c r="K175" s="145"/>
      <c r="L175" s="27"/>
      <c r="M175" s="146" t="s">
        <v>1</v>
      </c>
      <c r="N175" s="147" t="s">
        <v>33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157</v>
      </c>
      <c r="AT175" s="150" t="s">
        <v>153</v>
      </c>
      <c r="AU175" s="150" t="s">
        <v>158</v>
      </c>
      <c r="AY175" s="14" t="s">
        <v>150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4" t="s">
        <v>158</v>
      </c>
      <c r="BK175" s="151">
        <f>ROUND(I175*H175,2)</f>
        <v>0</v>
      </c>
      <c r="BL175" s="14" t="s">
        <v>157</v>
      </c>
      <c r="BM175" s="150" t="s">
        <v>248</v>
      </c>
    </row>
    <row r="176" spans="1:65" s="12" customFormat="1" ht="22.9" customHeight="1">
      <c r="B176" s="126"/>
      <c r="D176" s="127" t="s">
        <v>66</v>
      </c>
      <c r="E176" s="136" t="s">
        <v>249</v>
      </c>
      <c r="F176" s="136" t="s">
        <v>250</v>
      </c>
      <c r="J176" s="137"/>
      <c r="L176" s="126"/>
      <c r="M176" s="130"/>
      <c r="N176" s="131"/>
      <c r="O176" s="131"/>
      <c r="P176" s="132">
        <f>SUM(P177:P213)</f>
        <v>236.49024</v>
      </c>
      <c r="Q176" s="131"/>
      <c r="R176" s="132">
        <f>SUM(R177:R213)</f>
        <v>233.98226861999999</v>
      </c>
      <c r="S176" s="131"/>
      <c r="T176" s="133">
        <f>SUM(T177:T213)</f>
        <v>0</v>
      </c>
      <c r="AR176" s="127" t="s">
        <v>75</v>
      </c>
      <c r="AT176" s="134" t="s">
        <v>66</v>
      </c>
      <c r="AU176" s="134" t="s">
        <v>75</v>
      </c>
      <c r="AY176" s="127" t="s">
        <v>150</v>
      </c>
      <c r="BK176" s="135">
        <f>SUM(BK177:BK213)</f>
        <v>0</v>
      </c>
    </row>
    <row r="177" spans="1:65" s="2" customFormat="1" ht="21.75" customHeight="1">
      <c r="A177" s="26"/>
      <c r="B177" s="138"/>
      <c r="C177" s="139" t="s">
        <v>251</v>
      </c>
      <c r="D177" s="139" t="s">
        <v>153</v>
      </c>
      <c r="E177" s="140" t="s">
        <v>252</v>
      </c>
      <c r="F177" s="141" t="s">
        <v>253</v>
      </c>
      <c r="G177" s="142" t="s">
        <v>220</v>
      </c>
      <c r="H177" s="143">
        <v>24.3</v>
      </c>
      <c r="I177" s="144"/>
      <c r="J177" s="144"/>
      <c r="K177" s="145"/>
      <c r="L177" s="27"/>
      <c r="M177" s="146" t="s">
        <v>1</v>
      </c>
      <c r="N177" s="147" t="s">
        <v>33</v>
      </c>
      <c r="O177" s="148">
        <v>0</v>
      </c>
      <c r="P177" s="148">
        <f t="shared" ref="P177:P213" si="9">O177*H177</f>
        <v>0</v>
      </c>
      <c r="Q177" s="148">
        <v>8.0800000000000004E-3</v>
      </c>
      <c r="R177" s="148">
        <f t="shared" ref="R177:R213" si="10">Q177*H177</f>
        <v>0.19634400000000002</v>
      </c>
      <c r="S177" s="148">
        <v>0</v>
      </c>
      <c r="T177" s="149">
        <f t="shared" ref="T177:T213" si="11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157</v>
      </c>
      <c r="AT177" s="150" t="s">
        <v>153</v>
      </c>
      <c r="AU177" s="150" t="s">
        <v>158</v>
      </c>
      <c r="AY177" s="14" t="s">
        <v>150</v>
      </c>
      <c r="BE177" s="151">
        <f t="shared" ref="BE177:BE213" si="12">IF(N177="základná",J177,0)</f>
        <v>0</v>
      </c>
      <c r="BF177" s="151">
        <f t="shared" ref="BF177:BF213" si="13">IF(N177="znížená",J177,0)</f>
        <v>0</v>
      </c>
      <c r="BG177" s="151">
        <f t="shared" ref="BG177:BG213" si="14">IF(N177="zákl. prenesená",J177,0)</f>
        <v>0</v>
      </c>
      <c r="BH177" s="151">
        <f t="shared" ref="BH177:BH213" si="15">IF(N177="zníž. prenesená",J177,0)</f>
        <v>0</v>
      </c>
      <c r="BI177" s="151">
        <f t="shared" ref="BI177:BI213" si="16">IF(N177="nulová",J177,0)</f>
        <v>0</v>
      </c>
      <c r="BJ177" s="14" t="s">
        <v>158</v>
      </c>
      <c r="BK177" s="151">
        <f t="shared" ref="BK177:BK213" si="17">ROUND(I177*H177,2)</f>
        <v>0</v>
      </c>
      <c r="BL177" s="14" t="s">
        <v>157</v>
      </c>
      <c r="BM177" s="150" t="s">
        <v>254</v>
      </c>
    </row>
    <row r="178" spans="1:65" s="2" customFormat="1" ht="21.75" customHeight="1">
      <c r="A178" s="26"/>
      <c r="B178" s="138"/>
      <c r="C178" s="139" t="s">
        <v>206</v>
      </c>
      <c r="D178" s="139" t="s">
        <v>153</v>
      </c>
      <c r="E178" s="140" t="s">
        <v>255</v>
      </c>
      <c r="F178" s="141" t="s">
        <v>256</v>
      </c>
      <c r="G178" s="142" t="s">
        <v>220</v>
      </c>
      <c r="H178" s="143">
        <v>46.2</v>
      </c>
      <c r="I178" s="144"/>
      <c r="J178" s="144"/>
      <c r="K178" s="145"/>
      <c r="L178" s="27"/>
      <c r="M178" s="146" t="s">
        <v>1</v>
      </c>
      <c r="N178" s="147" t="s">
        <v>33</v>
      </c>
      <c r="O178" s="148">
        <v>0</v>
      </c>
      <c r="P178" s="148">
        <f t="shared" si="9"/>
        <v>0</v>
      </c>
      <c r="Q178" s="148">
        <v>2.649E-2</v>
      </c>
      <c r="R178" s="148">
        <f t="shared" si="10"/>
        <v>1.223838</v>
      </c>
      <c r="S178" s="148">
        <v>0</v>
      </c>
      <c r="T178" s="149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157</v>
      </c>
      <c r="AT178" s="150" t="s">
        <v>153</v>
      </c>
      <c r="AU178" s="150" t="s">
        <v>158</v>
      </c>
      <c r="AY178" s="14" t="s">
        <v>150</v>
      </c>
      <c r="BE178" s="151">
        <f t="shared" si="12"/>
        <v>0</v>
      </c>
      <c r="BF178" s="151">
        <f t="shared" si="13"/>
        <v>0</v>
      </c>
      <c r="BG178" s="151">
        <f t="shared" si="14"/>
        <v>0</v>
      </c>
      <c r="BH178" s="151">
        <f t="shared" si="15"/>
        <v>0</v>
      </c>
      <c r="BI178" s="151">
        <f t="shared" si="16"/>
        <v>0</v>
      </c>
      <c r="BJ178" s="14" t="s">
        <v>158</v>
      </c>
      <c r="BK178" s="151">
        <f t="shared" si="17"/>
        <v>0</v>
      </c>
      <c r="BL178" s="14" t="s">
        <v>157</v>
      </c>
      <c r="BM178" s="150" t="s">
        <v>257</v>
      </c>
    </row>
    <row r="179" spans="1:65" s="2" customFormat="1" ht="16.5" customHeight="1">
      <c r="A179" s="26"/>
      <c r="B179" s="138"/>
      <c r="C179" s="139" t="s">
        <v>258</v>
      </c>
      <c r="D179" s="139" t="s">
        <v>153</v>
      </c>
      <c r="E179" s="140" t="s">
        <v>259</v>
      </c>
      <c r="F179" s="141" t="s">
        <v>260</v>
      </c>
      <c r="G179" s="142" t="s">
        <v>205</v>
      </c>
      <c r="H179" s="143">
        <v>800</v>
      </c>
      <c r="I179" s="144"/>
      <c r="J179" s="144"/>
      <c r="K179" s="145"/>
      <c r="L179" s="27"/>
      <c r="M179" s="146" t="s">
        <v>1</v>
      </c>
      <c r="N179" s="147" t="s">
        <v>33</v>
      </c>
      <c r="O179" s="148">
        <v>0</v>
      </c>
      <c r="P179" s="148">
        <f t="shared" si="9"/>
        <v>0</v>
      </c>
      <c r="Q179" s="148">
        <v>0.10704</v>
      </c>
      <c r="R179" s="148">
        <f t="shared" si="10"/>
        <v>85.631999999999991</v>
      </c>
      <c r="S179" s="148">
        <v>0</v>
      </c>
      <c r="T179" s="149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157</v>
      </c>
      <c r="AT179" s="150" t="s">
        <v>153</v>
      </c>
      <c r="AU179" s="150" t="s">
        <v>158</v>
      </c>
      <c r="AY179" s="14" t="s">
        <v>150</v>
      </c>
      <c r="BE179" s="151">
        <f t="shared" si="12"/>
        <v>0</v>
      </c>
      <c r="BF179" s="151">
        <f t="shared" si="13"/>
        <v>0</v>
      </c>
      <c r="BG179" s="151">
        <f t="shared" si="14"/>
        <v>0</v>
      </c>
      <c r="BH179" s="151">
        <f t="shared" si="15"/>
        <v>0</v>
      </c>
      <c r="BI179" s="151">
        <f t="shared" si="16"/>
        <v>0</v>
      </c>
      <c r="BJ179" s="14" t="s">
        <v>158</v>
      </c>
      <c r="BK179" s="151">
        <f t="shared" si="17"/>
        <v>0</v>
      </c>
      <c r="BL179" s="14" t="s">
        <v>157</v>
      </c>
      <c r="BM179" s="150" t="s">
        <v>261</v>
      </c>
    </row>
    <row r="180" spans="1:65" s="2" customFormat="1" ht="16.5" customHeight="1">
      <c r="A180" s="26"/>
      <c r="B180" s="138"/>
      <c r="C180" s="139" t="s">
        <v>209</v>
      </c>
      <c r="D180" s="139" t="s">
        <v>153</v>
      </c>
      <c r="E180" s="140" t="s">
        <v>262</v>
      </c>
      <c r="F180" s="141" t="s">
        <v>263</v>
      </c>
      <c r="G180" s="142" t="s">
        <v>205</v>
      </c>
      <c r="H180" s="143">
        <v>79</v>
      </c>
      <c r="I180" s="144"/>
      <c r="J180" s="144"/>
      <c r="K180" s="145"/>
      <c r="L180" s="27"/>
      <c r="M180" s="146" t="s">
        <v>1</v>
      </c>
      <c r="N180" s="147" t="s">
        <v>33</v>
      </c>
      <c r="O180" s="148">
        <v>0</v>
      </c>
      <c r="P180" s="148">
        <f t="shared" si="9"/>
        <v>0</v>
      </c>
      <c r="Q180" s="148">
        <v>4.3099999999999996E-3</v>
      </c>
      <c r="R180" s="148">
        <f t="shared" si="10"/>
        <v>0.34048999999999996</v>
      </c>
      <c r="S180" s="148">
        <v>0</v>
      </c>
      <c r="T180" s="149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157</v>
      </c>
      <c r="AT180" s="150" t="s">
        <v>153</v>
      </c>
      <c r="AU180" s="150" t="s">
        <v>158</v>
      </c>
      <c r="AY180" s="14" t="s">
        <v>150</v>
      </c>
      <c r="BE180" s="151">
        <f t="shared" si="12"/>
        <v>0</v>
      </c>
      <c r="BF180" s="151">
        <f t="shared" si="13"/>
        <v>0</v>
      </c>
      <c r="BG180" s="151">
        <f t="shared" si="14"/>
        <v>0</v>
      </c>
      <c r="BH180" s="151">
        <f t="shared" si="15"/>
        <v>0</v>
      </c>
      <c r="BI180" s="151">
        <f t="shared" si="16"/>
        <v>0</v>
      </c>
      <c r="BJ180" s="14" t="s">
        <v>158</v>
      </c>
      <c r="BK180" s="151">
        <f t="shared" si="17"/>
        <v>0</v>
      </c>
      <c r="BL180" s="14" t="s">
        <v>157</v>
      </c>
      <c r="BM180" s="150" t="s">
        <v>264</v>
      </c>
    </row>
    <row r="181" spans="1:65" s="2" customFormat="1" ht="16.5" customHeight="1">
      <c r="A181" s="26"/>
      <c r="B181" s="138"/>
      <c r="C181" s="139" t="s">
        <v>265</v>
      </c>
      <c r="D181" s="139" t="s">
        <v>153</v>
      </c>
      <c r="E181" s="140" t="s">
        <v>266</v>
      </c>
      <c r="F181" s="141" t="s">
        <v>267</v>
      </c>
      <c r="G181" s="142" t="s">
        <v>220</v>
      </c>
      <c r="H181" s="143">
        <v>79</v>
      </c>
      <c r="I181" s="144"/>
      <c r="J181" s="144"/>
      <c r="K181" s="145"/>
      <c r="L181" s="27"/>
      <c r="M181" s="146" t="s">
        <v>1</v>
      </c>
      <c r="N181" s="147" t="s">
        <v>33</v>
      </c>
      <c r="O181" s="148">
        <v>0</v>
      </c>
      <c r="P181" s="148">
        <f t="shared" si="9"/>
        <v>0</v>
      </c>
      <c r="Q181" s="148">
        <v>2.3630000000000002E-2</v>
      </c>
      <c r="R181" s="148">
        <f t="shared" si="10"/>
        <v>1.86677</v>
      </c>
      <c r="S181" s="148">
        <v>0</v>
      </c>
      <c r="T181" s="149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157</v>
      </c>
      <c r="AT181" s="150" t="s">
        <v>153</v>
      </c>
      <c r="AU181" s="150" t="s">
        <v>158</v>
      </c>
      <c r="AY181" s="14" t="s">
        <v>150</v>
      </c>
      <c r="BE181" s="151">
        <f t="shared" si="12"/>
        <v>0</v>
      </c>
      <c r="BF181" s="151">
        <f t="shared" si="13"/>
        <v>0</v>
      </c>
      <c r="BG181" s="151">
        <f t="shared" si="14"/>
        <v>0</v>
      </c>
      <c r="BH181" s="151">
        <f t="shared" si="15"/>
        <v>0</v>
      </c>
      <c r="BI181" s="151">
        <f t="shared" si="16"/>
        <v>0</v>
      </c>
      <c r="BJ181" s="14" t="s">
        <v>158</v>
      </c>
      <c r="BK181" s="151">
        <f t="shared" si="17"/>
        <v>0</v>
      </c>
      <c r="BL181" s="14" t="s">
        <v>157</v>
      </c>
      <c r="BM181" s="150" t="s">
        <v>268</v>
      </c>
    </row>
    <row r="182" spans="1:65" s="2" customFormat="1" ht="16.5" customHeight="1">
      <c r="A182" s="26"/>
      <c r="B182" s="138"/>
      <c r="C182" s="139" t="s">
        <v>213</v>
      </c>
      <c r="D182" s="139" t="s">
        <v>153</v>
      </c>
      <c r="E182" s="140" t="s">
        <v>269</v>
      </c>
      <c r="F182" s="141" t="s">
        <v>270</v>
      </c>
      <c r="G182" s="142" t="s">
        <v>220</v>
      </c>
      <c r="H182" s="143">
        <v>769.3</v>
      </c>
      <c r="I182" s="144"/>
      <c r="J182" s="144"/>
      <c r="K182" s="145"/>
      <c r="L182" s="27"/>
      <c r="M182" s="146" t="s">
        <v>1</v>
      </c>
      <c r="N182" s="147" t="s">
        <v>33</v>
      </c>
      <c r="O182" s="148">
        <v>0</v>
      </c>
      <c r="P182" s="148">
        <f t="shared" si="9"/>
        <v>0</v>
      </c>
      <c r="Q182" s="148">
        <v>2.2079999999999999E-2</v>
      </c>
      <c r="R182" s="148">
        <f t="shared" si="10"/>
        <v>16.986143999999999</v>
      </c>
      <c r="S182" s="148">
        <v>0</v>
      </c>
      <c r="T182" s="149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157</v>
      </c>
      <c r="AT182" s="150" t="s">
        <v>153</v>
      </c>
      <c r="AU182" s="150" t="s">
        <v>158</v>
      </c>
      <c r="AY182" s="14" t="s">
        <v>150</v>
      </c>
      <c r="BE182" s="151">
        <f t="shared" si="12"/>
        <v>0</v>
      </c>
      <c r="BF182" s="151">
        <f t="shared" si="13"/>
        <v>0</v>
      </c>
      <c r="BG182" s="151">
        <f t="shared" si="14"/>
        <v>0</v>
      </c>
      <c r="BH182" s="151">
        <f t="shared" si="15"/>
        <v>0</v>
      </c>
      <c r="BI182" s="151">
        <f t="shared" si="16"/>
        <v>0</v>
      </c>
      <c r="BJ182" s="14" t="s">
        <v>158</v>
      </c>
      <c r="BK182" s="151">
        <f t="shared" si="17"/>
        <v>0</v>
      </c>
      <c r="BL182" s="14" t="s">
        <v>157</v>
      </c>
      <c r="BM182" s="150" t="s">
        <v>271</v>
      </c>
    </row>
    <row r="183" spans="1:65" s="2" customFormat="1" ht="21.75" customHeight="1">
      <c r="A183" s="26"/>
      <c r="B183" s="138"/>
      <c r="C183" s="139" t="s">
        <v>272</v>
      </c>
      <c r="D183" s="139" t="s">
        <v>153</v>
      </c>
      <c r="E183" s="140" t="s">
        <v>273</v>
      </c>
      <c r="F183" s="141" t="s">
        <v>274</v>
      </c>
      <c r="G183" s="142" t="s">
        <v>220</v>
      </c>
      <c r="H183" s="143">
        <v>743.68</v>
      </c>
      <c r="I183" s="144"/>
      <c r="J183" s="144"/>
      <c r="K183" s="145"/>
      <c r="L183" s="27"/>
      <c r="M183" s="146" t="s">
        <v>1</v>
      </c>
      <c r="N183" s="147" t="s">
        <v>33</v>
      </c>
      <c r="O183" s="148">
        <v>0.318</v>
      </c>
      <c r="P183" s="148">
        <f t="shared" si="9"/>
        <v>236.49024</v>
      </c>
      <c r="Q183" s="148">
        <v>4.9300000000000004E-3</v>
      </c>
      <c r="R183" s="148">
        <f t="shared" si="10"/>
        <v>3.6663424</v>
      </c>
      <c r="S183" s="148">
        <v>0</v>
      </c>
      <c r="T183" s="149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157</v>
      </c>
      <c r="AT183" s="150" t="s">
        <v>153</v>
      </c>
      <c r="AU183" s="150" t="s">
        <v>158</v>
      </c>
      <c r="AY183" s="14" t="s">
        <v>150</v>
      </c>
      <c r="BE183" s="151">
        <f t="shared" si="12"/>
        <v>0</v>
      </c>
      <c r="BF183" s="151">
        <f t="shared" si="13"/>
        <v>0</v>
      </c>
      <c r="BG183" s="151">
        <f t="shared" si="14"/>
        <v>0</v>
      </c>
      <c r="BH183" s="151">
        <f t="shared" si="15"/>
        <v>0</v>
      </c>
      <c r="BI183" s="151">
        <f t="shared" si="16"/>
        <v>0</v>
      </c>
      <c r="BJ183" s="14" t="s">
        <v>158</v>
      </c>
      <c r="BK183" s="151">
        <f t="shared" si="17"/>
        <v>0</v>
      </c>
      <c r="BL183" s="14" t="s">
        <v>157</v>
      </c>
      <c r="BM183" s="150" t="s">
        <v>275</v>
      </c>
    </row>
    <row r="184" spans="1:65" s="2" customFormat="1" ht="21.75" customHeight="1">
      <c r="A184" s="26"/>
      <c r="B184" s="138"/>
      <c r="C184" s="139" t="s">
        <v>216</v>
      </c>
      <c r="D184" s="139" t="s">
        <v>153</v>
      </c>
      <c r="E184" s="140" t="s">
        <v>276</v>
      </c>
      <c r="F184" s="141" t="s">
        <v>277</v>
      </c>
      <c r="G184" s="142" t="s">
        <v>220</v>
      </c>
      <c r="H184" s="143">
        <v>62.78</v>
      </c>
      <c r="I184" s="144"/>
      <c r="J184" s="144"/>
      <c r="K184" s="145"/>
      <c r="L184" s="27"/>
      <c r="M184" s="146" t="s">
        <v>1</v>
      </c>
      <c r="N184" s="147" t="s">
        <v>33</v>
      </c>
      <c r="O184" s="148">
        <v>0</v>
      </c>
      <c r="P184" s="148">
        <f t="shared" si="9"/>
        <v>0</v>
      </c>
      <c r="Q184" s="148">
        <v>2.598E-2</v>
      </c>
      <c r="R184" s="148">
        <f t="shared" si="10"/>
        <v>1.6310244</v>
      </c>
      <c r="S184" s="148">
        <v>0</v>
      </c>
      <c r="T184" s="149">
        <f t="shared" si="11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157</v>
      </c>
      <c r="AT184" s="150" t="s">
        <v>153</v>
      </c>
      <c r="AU184" s="150" t="s">
        <v>158</v>
      </c>
      <c r="AY184" s="14" t="s">
        <v>150</v>
      </c>
      <c r="BE184" s="151">
        <f t="shared" si="12"/>
        <v>0</v>
      </c>
      <c r="BF184" s="151">
        <f t="shared" si="13"/>
        <v>0</v>
      </c>
      <c r="BG184" s="151">
        <f t="shared" si="14"/>
        <v>0</v>
      </c>
      <c r="BH184" s="151">
        <f t="shared" si="15"/>
        <v>0</v>
      </c>
      <c r="BI184" s="151">
        <f t="shared" si="16"/>
        <v>0</v>
      </c>
      <c r="BJ184" s="14" t="s">
        <v>158</v>
      </c>
      <c r="BK184" s="151">
        <f t="shared" si="17"/>
        <v>0</v>
      </c>
      <c r="BL184" s="14" t="s">
        <v>157</v>
      </c>
      <c r="BM184" s="150" t="s">
        <v>278</v>
      </c>
    </row>
    <row r="185" spans="1:65" s="2" customFormat="1" ht="21.75" customHeight="1">
      <c r="A185" s="26"/>
      <c r="B185" s="138"/>
      <c r="C185" s="139" t="s">
        <v>279</v>
      </c>
      <c r="D185" s="139" t="s">
        <v>153</v>
      </c>
      <c r="E185" s="140" t="s">
        <v>280</v>
      </c>
      <c r="F185" s="141" t="s">
        <v>281</v>
      </c>
      <c r="G185" s="142" t="s">
        <v>220</v>
      </c>
      <c r="H185" s="143">
        <v>676.78</v>
      </c>
      <c r="I185" s="144"/>
      <c r="J185" s="144"/>
      <c r="K185" s="145"/>
      <c r="L185" s="27"/>
      <c r="M185" s="146" t="s">
        <v>1</v>
      </c>
      <c r="N185" s="147" t="s">
        <v>33</v>
      </c>
      <c r="O185" s="148">
        <v>0</v>
      </c>
      <c r="P185" s="148">
        <f t="shared" si="9"/>
        <v>0</v>
      </c>
      <c r="Q185" s="148">
        <v>3.2280000000000003E-2</v>
      </c>
      <c r="R185" s="148">
        <f t="shared" si="10"/>
        <v>21.8464584</v>
      </c>
      <c r="S185" s="148">
        <v>0</v>
      </c>
      <c r="T185" s="149">
        <f t="shared" si="11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157</v>
      </c>
      <c r="AT185" s="150" t="s">
        <v>153</v>
      </c>
      <c r="AU185" s="150" t="s">
        <v>158</v>
      </c>
      <c r="AY185" s="14" t="s">
        <v>150</v>
      </c>
      <c r="BE185" s="151">
        <f t="shared" si="12"/>
        <v>0</v>
      </c>
      <c r="BF185" s="151">
        <f t="shared" si="13"/>
        <v>0</v>
      </c>
      <c r="BG185" s="151">
        <f t="shared" si="14"/>
        <v>0</v>
      </c>
      <c r="BH185" s="151">
        <f t="shared" si="15"/>
        <v>0</v>
      </c>
      <c r="BI185" s="151">
        <f t="shared" si="16"/>
        <v>0</v>
      </c>
      <c r="BJ185" s="14" t="s">
        <v>158</v>
      </c>
      <c r="BK185" s="151">
        <f t="shared" si="17"/>
        <v>0</v>
      </c>
      <c r="BL185" s="14" t="s">
        <v>157</v>
      </c>
      <c r="BM185" s="150" t="s">
        <v>282</v>
      </c>
    </row>
    <row r="186" spans="1:65" s="2" customFormat="1" ht="21.75" customHeight="1">
      <c r="A186" s="26"/>
      <c r="B186" s="138"/>
      <c r="C186" s="139" t="s">
        <v>221</v>
      </c>
      <c r="D186" s="139" t="s">
        <v>153</v>
      </c>
      <c r="E186" s="140" t="s">
        <v>283</v>
      </c>
      <c r="F186" s="141" t="s">
        <v>284</v>
      </c>
      <c r="G186" s="142" t="s">
        <v>220</v>
      </c>
      <c r="H186" s="143">
        <v>34.39</v>
      </c>
      <c r="I186" s="144"/>
      <c r="J186" s="144"/>
      <c r="K186" s="145"/>
      <c r="L186" s="27"/>
      <c r="M186" s="146" t="s">
        <v>1</v>
      </c>
      <c r="N186" s="147" t="s">
        <v>33</v>
      </c>
      <c r="O186" s="148">
        <v>0</v>
      </c>
      <c r="P186" s="148">
        <f t="shared" si="9"/>
        <v>0</v>
      </c>
      <c r="Q186" s="148">
        <v>1.1769999999999999E-2</v>
      </c>
      <c r="R186" s="148">
        <f t="shared" si="10"/>
        <v>0.40477029999999997</v>
      </c>
      <c r="S186" s="148">
        <v>0</v>
      </c>
      <c r="T186" s="149">
        <f t="shared" si="11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157</v>
      </c>
      <c r="AT186" s="150" t="s">
        <v>153</v>
      </c>
      <c r="AU186" s="150" t="s">
        <v>158</v>
      </c>
      <c r="AY186" s="14" t="s">
        <v>150</v>
      </c>
      <c r="BE186" s="151">
        <f t="shared" si="12"/>
        <v>0</v>
      </c>
      <c r="BF186" s="151">
        <f t="shared" si="13"/>
        <v>0</v>
      </c>
      <c r="BG186" s="151">
        <f t="shared" si="14"/>
        <v>0</v>
      </c>
      <c r="BH186" s="151">
        <f t="shared" si="15"/>
        <v>0</v>
      </c>
      <c r="BI186" s="151">
        <f t="shared" si="16"/>
        <v>0</v>
      </c>
      <c r="BJ186" s="14" t="s">
        <v>158</v>
      </c>
      <c r="BK186" s="151">
        <f t="shared" si="17"/>
        <v>0</v>
      </c>
      <c r="BL186" s="14" t="s">
        <v>157</v>
      </c>
      <c r="BM186" s="150" t="s">
        <v>285</v>
      </c>
    </row>
    <row r="187" spans="1:65" s="2" customFormat="1" ht="21.75" customHeight="1">
      <c r="A187" s="26"/>
      <c r="B187" s="138"/>
      <c r="C187" s="139" t="s">
        <v>286</v>
      </c>
      <c r="D187" s="139" t="s">
        <v>153</v>
      </c>
      <c r="E187" s="140" t="s">
        <v>287</v>
      </c>
      <c r="F187" s="141" t="s">
        <v>288</v>
      </c>
      <c r="G187" s="142" t="s">
        <v>220</v>
      </c>
      <c r="H187" s="143">
        <v>30.78</v>
      </c>
      <c r="I187" s="144"/>
      <c r="J187" s="144"/>
      <c r="K187" s="145"/>
      <c r="L187" s="27"/>
      <c r="M187" s="146" t="s">
        <v>1</v>
      </c>
      <c r="N187" s="147" t="s">
        <v>33</v>
      </c>
      <c r="O187" s="148">
        <v>0</v>
      </c>
      <c r="P187" s="148">
        <f t="shared" si="9"/>
        <v>0</v>
      </c>
      <c r="Q187" s="148">
        <v>1.384E-2</v>
      </c>
      <c r="R187" s="148">
        <f t="shared" si="10"/>
        <v>0.42599520000000002</v>
      </c>
      <c r="S187" s="148">
        <v>0</v>
      </c>
      <c r="T187" s="149">
        <f t="shared" si="11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157</v>
      </c>
      <c r="AT187" s="150" t="s">
        <v>153</v>
      </c>
      <c r="AU187" s="150" t="s">
        <v>158</v>
      </c>
      <c r="AY187" s="14" t="s">
        <v>150</v>
      </c>
      <c r="BE187" s="151">
        <f t="shared" si="12"/>
        <v>0</v>
      </c>
      <c r="BF187" s="151">
        <f t="shared" si="13"/>
        <v>0</v>
      </c>
      <c r="BG187" s="151">
        <f t="shared" si="14"/>
        <v>0</v>
      </c>
      <c r="BH187" s="151">
        <f t="shared" si="15"/>
        <v>0</v>
      </c>
      <c r="BI187" s="151">
        <f t="shared" si="16"/>
        <v>0</v>
      </c>
      <c r="BJ187" s="14" t="s">
        <v>158</v>
      </c>
      <c r="BK187" s="151">
        <f t="shared" si="17"/>
        <v>0</v>
      </c>
      <c r="BL187" s="14" t="s">
        <v>157</v>
      </c>
      <c r="BM187" s="150" t="s">
        <v>289</v>
      </c>
    </row>
    <row r="188" spans="1:65" s="2" customFormat="1" ht="16.5" customHeight="1">
      <c r="A188" s="26"/>
      <c r="B188" s="138"/>
      <c r="C188" s="139" t="s">
        <v>224</v>
      </c>
      <c r="D188" s="139" t="s">
        <v>153</v>
      </c>
      <c r="E188" s="140" t="s">
        <v>290</v>
      </c>
      <c r="F188" s="141" t="s">
        <v>291</v>
      </c>
      <c r="G188" s="142" t="s">
        <v>220</v>
      </c>
      <c r="H188" s="143">
        <v>619.1</v>
      </c>
      <c r="I188" s="144"/>
      <c r="J188" s="144"/>
      <c r="K188" s="145"/>
      <c r="L188" s="27"/>
      <c r="M188" s="146" t="s">
        <v>1</v>
      </c>
      <c r="N188" s="147" t="s">
        <v>33</v>
      </c>
      <c r="O188" s="148">
        <v>0</v>
      </c>
      <c r="P188" s="148">
        <f t="shared" si="9"/>
        <v>0</v>
      </c>
      <c r="Q188" s="148">
        <v>2.7999999999999998E-4</v>
      </c>
      <c r="R188" s="148">
        <f t="shared" si="10"/>
        <v>0.173348</v>
      </c>
      <c r="S188" s="148">
        <v>0</v>
      </c>
      <c r="T188" s="149">
        <f t="shared" si="11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157</v>
      </c>
      <c r="AT188" s="150" t="s">
        <v>153</v>
      </c>
      <c r="AU188" s="150" t="s">
        <v>158</v>
      </c>
      <c r="AY188" s="14" t="s">
        <v>150</v>
      </c>
      <c r="BE188" s="151">
        <f t="shared" si="12"/>
        <v>0</v>
      </c>
      <c r="BF188" s="151">
        <f t="shared" si="13"/>
        <v>0</v>
      </c>
      <c r="BG188" s="151">
        <f t="shared" si="14"/>
        <v>0</v>
      </c>
      <c r="BH188" s="151">
        <f t="shared" si="15"/>
        <v>0</v>
      </c>
      <c r="BI188" s="151">
        <f t="shared" si="16"/>
        <v>0</v>
      </c>
      <c r="BJ188" s="14" t="s">
        <v>158</v>
      </c>
      <c r="BK188" s="151">
        <f t="shared" si="17"/>
        <v>0</v>
      </c>
      <c r="BL188" s="14" t="s">
        <v>157</v>
      </c>
      <c r="BM188" s="150" t="s">
        <v>292</v>
      </c>
    </row>
    <row r="189" spans="1:65" s="2" customFormat="1" ht="16.5" customHeight="1">
      <c r="A189" s="26"/>
      <c r="B189" s="138"/>
      <c r="C189" s="139" t="s">
        <v>293</v>
      </c>
      <c r="D189" s="139" t="s">
        <v>153</v>
      </c>
      <c r="E189" s="140" t="s">
        <v>294</v>
      </c>
      <c r="F189" s="141" t="s">
        <v>295</v>
      </c>
      <c r="G189" s="142" t="s">
        <v>296</v>
      </c>
      <c r="H189" s="143">
        <v>114</v>
      </c>
      <c r="I189" s="144"/>
      <c r="J189" s="144"/>
      <c r="K189" s="145"/>
      <c r="L189" s="27"/>
      <c r="M189" s="146" t="s">
        <v>1</v>
      </c>
      <c r="N189" s="147" t="s">
        <v>33</v>
      </c>
      <c r="O189" s="148">
        <v>0</v>
      </c>
      <c r="P189" s="148">
        <f t="shared" si="9"/>
        <v>0</v>
      </c>
      <c r="Q189" s="148">
        <v>1.2959999999999999E-2</v>
      </c>
      <c r="R189" s="148">
        <f t="shared" si="10"/>
        <v>1.4774399999999999</v>
      </c>
      <c r="S189" s="148">
        <v>0</v>
      </c>
      <c r="T189" s="149">
        <f t="shared" si="11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157</v>
      </c>
      <c r="AT189" s="150" t="s">
        <v>153</v>
      </c>
      <c r="AU189" s="150" t="s">
        <v>158</v>
      </c>
      <c r="AY189" s="14" t="s">
        <v>150</v>
      </c>
      <c r="BE189" s="151">
        <f t="shared" si="12"/>
        <v>0</v>
      </c>
      <c r="BF189" s="151">
        <f t="shared" si="13"/>
        <v>0</v>
      </c>
      <c r="BG189" s="151">
        <f t="shared" si="14"/>
        <v>0</v>
      </c>
      <c r="BH189" s="151">
        <f t="shared" si="15"/>
        <v>0</v>
      </c>
      <c r="BI189" s="151">
        <f t="shared" si="16"/>
        <v>0</v>
      </c>
      <c r="BJ189" s="14" t="s">
        <v>158</v>
      </c>
      <c r="BK189" s="151">
        <f t="shared" si="17"/>
        <v>0</v>
      </c>
      <c r="BL189" s="14" t="s">
        <v>157</v>
      </c>
      <c r="BM189" s="150" t="s">
        <v>297</v>
      </c>
    </row>
    <row r="190" spans="1:65" s="2" customFormat="1" ht="33" customHeight="1">
      <c r="A190" s="26"/>
      <c r="B190" s="138"/>
      <c r="C190" s="139" t="s">
        <v>229</v>
      </c>
      <c r="D190" s="139" t="s">
        <v>153</v>
      </c>
      <c r="E190" s="140" t="s">
        <v>298</v>
      </c>
      <c r="F190" s="141" t="s">
        <v>299</v>
      </c>
      <c r="G190" s="142" t="s">
        <v>205</v>
      </c>
      <c r="H190" s="143">
        <v>471.7</v>
      </c>
      <c r="I190" s="144"/>
      <c r="J190" s="144"/>
      <c r="K190" s="145"/>
      <c r="L190" s="27"/>
      <c r="M190" s="146" t="s">
        <v>1</v>
      </c>
      <c r="N190" s="147" t="s">
        <v>33</v>
      </c>
      <c r="O190" s="148">
        <v>0</v>
      </c>
      <c r="P190" s="148">
        <f t="shared" si="9"/>
        <v>0</v>
      </c>
      <c r="Q190" s="148">
        <v>6.5399999999999998E-3</v>
      </c>
      <c r="R190" s="148">
        <f t="shared" si="10"/>
        <v>3.084918</v>
      </c>
      <c r="S190" s="148">
        <v>0</v>
      </c>
      <c r="T190" s="149">
        <f t="shared" si="11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157</v>
      </c>
      <c r="AT190" s="150" t="s">
        <v>153</v>
      </c>
      <c r="AU190" s="150" t="s">
        <v>158</v>
      </c>
      <c r="AY190" s="14" t="s">
        <v>150</v>
      </c>
      <c r="BE190" s="151">
        <f t="shared" si="12"/>
        <v>0</v>
      </c>
      <c r="BF190" s="151">
        <f t="shared" si="13"/>
        <v>0</v>
      </c>
      <c r="BG190" s="151">
        <f t="shared" si="14"/>
        <v>0</v>
      </c>
      <c r="BH190" s="151">
        <f t="shared" si="15"/>
        <v>0</v>
      </c>
      <c r="BI190" s="151">
        <f t="shared" si="16"/>
        <v>0</v>
      </c>
      <c r="BJ190" s="14" t="s">
        <v>158</v>
      </c>
      <c r="BK190" s="151">
        <f t="shared" si="17"/>
        <v>0</v>
      </c>
      <c r="BL190" s="14" t="s">
        <v>157</v>
      </c>
      <c r="BM190" s="150" t="s">
        <v>300</v>
      </c>
    </row>
    <row r="191" spans="1:65" s="2" customFormat="1" ht="16.5" customHeight="1">
      <c r="A191" s="26"/>
      <c r="B191" s="138"/>
      <c r="C191" s="139" t="s">
        <v>301</v>
      </c>
      <c r="D191" s="139" t="s">
        <v>153</v>
      </c>
      <c r="E191" s="140" t="s">
        <v>302</v>
      </c>
      <c r="F191" s="141" t="s">
        <v>303</v>
      </c>
      <c r="G191" s="142" t="s">
        <v>205</v>
      </c>
      <c r="H191" s="143">
        <v>75</v>
      </c>
      <c r="I191" s="144"/>
      <c r="J191" s="144"/>
      <c r="K191" s="145"/>
      <c r="L191" s="27"/>
      <c r="M191" s="146" t="s">
        <v>1</v>
      </c>
      <c r="N191" s="147" t="s">
        <v>33</v>
      </c>
      <c r="O191" s="148">
        <v>0</v>
      </c>
      <c r="P191" s="148">
        <f t="shared" si="9"/>
        <v>0</v>
      </c>
      <c r="Q191" s="148">
        <v>0</v>
      </c>
      <c r="R191" s="148">
        <f t="shared" si="10"/>
        <v>0</v>
      </c>
      <c r="S191" s="148">
        <v>0</v>
      </c>
      <c r="T191" s="149">
        <f t="shared" si="11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157</v>
      </c>
      <c r="AT191" s="150" t="s">
        <v>153</v>
      </c>
      <c r="AU191" s="150" t="s">
        <v>158</v>
      </c>
      <c r="AY191" s="14" t="s">
        <v>150</v>
      </c>
      <c r="BE191" s="151">
        <f t="shared" si="12"/>
        <v>0</v>
      </c>
      <c r="BF191" s="151">
        <f t="shared" si="13"/>
        <v>0</v>
      </c>
      <c r="BG191" s="151">
        <f t="shared" si="14"/>
        <v>0</v>
      </c>
      <c r="BH191" s="151">
        <f t="shared" si="15"/>
        <v>0</v>
      </c>
      <c r="BI191" s="151">
        <f t="shared" si="16"/>
        <v>0</v>
      </c>
      <c r="BJ191" s="14" t="s">
        <v>158</v>
      </c>
      <c r="BK191" s="151">
        <f t="shared" si="17"/>
        <v>0</v>
      </c>
      <c r="BL191" s="14" t="s">
        <v>157</v>
      </c>
      <c r="BM191" s="150" t="s">
        <v>304</v>
      </c>
    </row>
    <row r="192" spans="1:65" s="2" customFormat="1" ht="21.75" customHeight="1">
      <c r="A192" s="26"/>
      <c r="B192" s="138"/>
      <c r="C192" s="139" t="s">
        <v>232</v>
      </c>
      <c r="D192" s="139" t="s">
        <v>153</v>
      </c>
      <c r="E192" s="140" t="s">
        <v>305</v>
      </c>
      <c r="F192" s="141" t="s">
        <v>306</v>
      </c>
      <c r="G192" s="142" t="s">
        <v>205</v>
      </c>
      <c r="H192" s="143">
        <v>584.70000000000005</v>
      </c>
      <c r="I192" s="144"/>
      <c r="J192" s="144"/>
      <c r="K192" s="145"/>
      <c r="L192" s="27"/>
      <c r="M192" s="146" t="s">
        <v>1</v>
      </c>
      <c r="N192" s="147" t="s">
        <v>33</v>
      </c>
      <c r="O192" s="148">
        <v>0</v>
      </c>
      <c r="P192" s="148">
        <f t="shared" si="9"/>
        <v>0</v>
      </c>
      <c r="Q192" s="148">
        <v>0</v>
      </c>
      <c r="R192" s="148">
        <f t="shared" si="10"/>
        <v>0</v>
      </c>
      <c r="S192" s="148">
        <v>0</v>
      </c>
      <c r="T192" s="149">
        <f t="shared" si="11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157</v>
      </c>
      <c r="AT192" s="150" t="s">
        <v>153</v>
      </c>
      <c r="AU192" s="150" t="s">
        <v>158</v>
      </c>
      <c r="AY192" s="14" t="s">
        <v>150</v>
      </c>
      <c r="BE192" s="151">
        <f t="shared" si="12"/>
        <v>0</v>
      </c>
      <c r="BF192" s="151">
        <f t="shared" si="13"/>
        <v>0</v>
      </c>
      <c r="BG192" s="151">
        <f t="shared" si="14"/>
        <v>0</v>
      </c>
      <c r="BH192" s="151">
        <f t="shared" si="15"/>
        <v>0</v>
      </c>
      <c r="BI192" s="151">
        <f t="shared" si="16"/>
        <v>0</v>
      </c>
      <c r="BJ192" s="14" t="s">
        <v>158</v>
      </c>
      <c r="BK192" s="151">
        <f t="shared" si="17"/>
        <v>0</v>
      </c>
      <c r="BL192" s="14" t="s">
        <v>157</v>
      </c>
      <c r="BM192" s="150" t="s">
        <v>307</v>
      </c>
    </row>
    <row r="193" spans="1:65" s="2" customFormat="1" ht="21.75" customHeight="1">
      <c r="A193" s="26"/>
      <c r="B193" s="138"/>
      <c r="C193" s="139" t="s">
        <v>308</v>
      </c>
      <c r="D193" s="139" t="s">
        <v>153</v>
      </c>
      <c r="E193" s="140" t="s">
        <v>309</v>
      </c>
      <c r="F193" s="141" t="s">
        <v>310</v>
      </c>
      <c r="G193" s="142" t="s">
        <v>156</v>
      </c>
      <c r="H193" s="143">
        <v>35.119999999999997</v>
      </c>
      <c r="I193" s="144"/>
      <c r="J193" s="144"/>
      <c r="K193" s="145"/>
      <c r="L193" s="27"/>
      <c r="M193" s="146" t="s">
        <v>1</v>
      </c>
      <c r="N193" s="147" t="s">
        <v>33</v>
      </c>
      <c r="O193" s="148">
        <v>0</v>
      </c>
      <c r="P193" s="148">
        <f t="shared" si="9"/>
        <v>0</v>
      </c>
      <c r="Q193" s="148">
        <v>2.42103</v>
      </c>
      <c r="R193" s="148">
        <f t="shared" si="10"/>
        <v>85.026573599999992</v>
      </c>
      <c r="S193" s="148">
        <v>0</v>
      </c>
      <c r="T193" s="149">
        <f t="shared" si="11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157</v>
      </c>
      <c r="AT193" s="150" t="s">
        <v>153</v>
      </c>
      <c r="AU193" s="150" t="s">
        <v>158</v>
      </c>
      <c r="AY193" s="14" t="s">
        <v>150</v>
      </c>
      <c r="BE193" s="151">
        <f t="shared" si="12"/>
        <v>0</v>
      </c>
      <c r="BF193" s="151">
        <f t="shared" si="13"/>
        <v>0</v>
      </c>
      <c r="BG193" s="151">
        <f t="shared" si="14"/>
        <v>0</v>
      </c>
      <c r="BH193" s="151">
        <f t="shared" si="15"/>
        <v>0</v>
      </c>
      <c r="BI193" s="151">
        <f t="shared" si="16"/>
        <v>0</v>
      </c>
      <c r="BJ193" s="14" t="s">
        <v>158</v>
      </c>
      <c r="BK193" s="151">
        <f t="shared" si="17"/>
        <v>0</v>
      </c>
      <c r="BL193" s="14" t="s">
        <v>157</v>
      </c>
      <c r="BM193" s="150" t="s">
        <v>311</v>
      </c>
    </row>
    <row r="194" spans="1:65" s="2" customFormat="1" ht="21.75" customHeight="1">
      <c r="A194" s="26"/>
      <c r="B194" s="138"/>
      <c r="C194" s="139" t="s">
        <v>238</v>
      </c>
      <c r="D194" s="139" t="s">
        <v>153</v>
      </c>
      <c r="E194" s="140" t="s">
        <v>312</v>
      </c>
      <c r="F194" s="141" t="s">
        <v>313</v>
      </c>
      <c r="G194" s="142" t="s">
        <v>156</v>
      </c>
      <c r="H194" s="143">
        <v>35.119999999999997</v>
      </c>
      <c r="I194" s="144"/>
      <c r="J194" s="144"/>
      <c r="K194" s="145"/>
      <c r="L194" s="27"/>
      <c r="M194" s="146" t="s">
        <v>1</v>
      </c>
      <c r="N194" s="147" t="s">
        <v>33</v>
      </c>
      <c r="O194" s="148">
        <v>0</v>
      </c>
      <c r="P194" s="148">
        <f t="shared" si="9"/>
        <v>0</v>
      </c>
      <c r="Q194" s="148">
        <v>0</v>
      </c>
      <c r="R194" s="148">
        <f t="shared" si="10"/>
        <v>0</v>
      </c>
      <c r="S194" s="148">
        <v>0</v>
      </c>
      <c r="T194" s="149">
        <f t="shared" si="11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157</v>
      </c>
      <c r="AT194" s="150" t="s">
        <v>153</v>
      </c>
      <c r="AU194" s="150" t="s">
        <v>158</v>
      </c>
      <c r="AY194" s="14" t="s">
        <v>150</v>
      </c>
      <c r="BE194" s="151">
        <f t="shared" si="12"/>
        <v>0</v>
      </c>
      <c r="BF194" s="151">
        <f t="shared" si="13"/>
        <v>0</v>
      </c>
      <c r="BG194" s="151">
        <f t="shared" si="14"/>
        <v>0</v>
      </c>
      <c r="BH194" s="151">
        <f t="shared" si="15"/>
        <v>0</v>
      </c>
      <c r="BI194" s="151">
        <f t="shared" si="16"/>
        <v>0</v>
      </c>
      <c r="BJ194" s="14" t="s">
        <v>158</v>
      </c>
      <c r="BK194" s="151">
        <f t="shared" si="17"/>
        <v>0</v>
      </c>
      <c r="BL194" s="14" t="s">
        <v>157</v>
      </c>
      <c r="BM194" s="150" t="s">
        <v>314</v>
      </c>
    </row>
    <row r="195" spans="1:65" s="2" customFormat="1" ht="21.75" customHeight="1">
      <c r="A195" s="26"/>
      <c r="B195" s="138"/>
      <c r="C195" s="139" t="s">
        <v>315</v>
      </c>
      <c r="D195" s="139" t="s">
        <v>153</v>
      </c>
      <c r="E195" s="140" t="s">
        <v>316</v>
      </c>
      <c r="F195" s="141" t="s">
        <v>317</v>
      </c>
      <c r="G195" s="142" t="s">
        <v>156</v>
      </c>
      <c r="H195" s="143">
        <v>35.119999999999997</v>
      </c>
      <c r="I195" s="144"/>
      <c r="J195" s="144"/>
      <c r="K195" s="145"/>
      <c r="L195" s="27"/>
      <c r="M195" s="146" t="s">
        <v>1</v>
      </c>
      <c r="N195" s="147" t="s">
        <v>33</v>
      </c>
      <c r="O195" s="148">
        <v>0</v>
      </c>
      <c r="P195" s="148">
        <f t="shared" si="9"/>
        <v>0</v>
      </c>
      <c r="Q195" s="148">
        <v>0</v>
      </c>
      <c r="R195" s="148">
        <f t="shared" si="10"/>
        <v>0</v>
      </c>
      <c r="S195" s="148">
        <v>0</v>
      </c>
      <c r="T195" s="149">
        <f t="shared" si="11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157</v>
      </c>
      <c r="AT195" s="150" t="s">
        <v>153</v>
      </c>
      <c r="AU195" s="150" t="s">
        <v>158</v>
      </c>
      <c r="AY195" s="14" t="s">
        <v>150</v>
      </c>
      <c r="BE195" s="151">
        <f t="shared" si="12"/>
        <v>0</v>
      </c>
      <c r="BF195" s="151">
        <f t="shared" si="13"/>
        <v>0</v>
      </c>
      <c r="BG195" s="151">
        <f t="shared" si="14"/>
        <v>0</v>
      </c>
      <c r="BH195" s="151">
        <f t="shared" si="15"/>
        <v>0</v>
      </c>
      <c r="BI195" s="151">
        <f t="shared" si="16"/>
        <v>0</v>
      </c>
      <c r="BJ195" s="14" t="s">
        <v>158</v>
      </c>
      <c r="BK195" s="151">
        <f t="shared" si="17"/>
        <v>0</v>
      </c>
      <c r="BL195" s="14" t="s">
        <v>157</v>
      </c>
      <c r="BM195" s="150" t="s">
        <v>318</v>
      </c>
    </row>
    <row r="196" spans="1:65" s="2" customFormat="1" ht="21.75" customHeight="1">
      <c r="A196" s="26"/>
      <c r="B196" s="138"/>
      <c r="C196" s="139" t="s">
        <v>241</v>
      </c>
      <c r="D196" s="139" t="s">
        <v>153</v>
      </c>
      <c r="E196" s="140" t="s">
        <v>319</v>
      </c>
      <c r="F196" s="141" t="s">
        <v>320</v>
      </c>
      <c r="G196" s="142" t="s">
        <v>173</v>
      </c>
      <c r="H196" s="143">
        <v>2.472</v>
      </c>
      <c r="I196" s="144"/>
      <c r="J196" s="144"/>
      <c r="K196" s="145"/>
      <c r="L196" s="27"/>
      <c r="M196" s="146" t="s">
        <v>1</v>
      </c>
      <c r="N196" s="147" t="s">
        <v>33</v>
      </c>
      <c r="O196" s="148">
        <v>0</v>
      </c>
      <c r="P196" s="148">
        <f t="shared" si="9"/>
        <v>0</v>
      </c>
      <c r="Q196" s="148">
        <v>1.0803100000000001</v>
      </c>
      <c r="R196" s="148">
        <f t="shared" si="10"/>
        <v>2.67052632</v>
      </c>
      <c r="S196" s="148">
        <v>0</v>
      </c>
      <c r="T196" s="149">
        <f t="shared" si="11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157</v>
      </c>
      <c r="AT196" s="150" t="s">
        <v>153</v>
      </c>
      <c r="AU196" s="150" t="s">
        <v>158</v>
      </c>
      <c r="AY196" s="14" t="s">
        <v>150</v>
      </c>
      <c r="BE196" s="151">
        <f t="shared" si="12"/>
        <v>0</v>
      </c>
      <c r="BF196" s="151">
        <f t="shared" si="13"/>
        <v>0</v>
      </c>
      <c r="BG196" s="151">
        <f t="shared" si="14"/>
        <v>0</v>
      </c>
      <c r="BH196" s="151">
        <f t="shared" si="15"/>
        <v>0</v>
      </c>
      <c r="BI196" s="151">
        <f t="shared" si="16"/>
        <v>0</v>
      </c>
      <c r="BJ196" s="14" t="s">
        <v>158</v>
      </c>
      <c r="BK196" s="151">
        <f t="shared" si="17"/>
        <v>0</v>
      </c>
      <c r="BL196" s="14" t="s">
        <v>157</v>
      </c>
      <c r="BM196" s="150" t="s">
        <v>321</v>
      </c>
    </row>
    <row r="197" spans="1:65" s="2" customFormat="1" ht="21.75" customHeight="1">
      <c r="A197" s="26"/>
      <c r="B197" s="138"/>
      <c r="C197" s="139" t="s">
        <v>322</v>
      </c>
      <c r="D197" s="139" t="s">
        <v>153</v>
      </c>
      <c r="E197" s="140" t="s">
        <v>323</v>
      </c>
      <c r="F197" s="141" t="s">
        <v>324</v>
      </c>
      <c r="G197" s="142" t="s">
        <v>156</v>
      </c>
      <c r="H197" s="143">
        <v>0.5</v>
      </c>
      <c r="I197" s="144"/>
      <c r="J197" s="144"/>
      <c r="K197" s="145"/>
      <c r="L197" s="27"/>
      <c r="M197" s="146" t="s">
        <v>1</v>
      </c>
      <c r="N197" s="147" t="s">
        <v>33</v>
      </c>
      <c r="O197" s="148">
        <v>0</v>
      </c>
      <c r="P197" s="148">
        <f t="shared" si="9"/>
        <v>0</v>
      </c>
      <c r="Q197" s="148">
        <v>1.837</v>
      </c>
      <c r="R197" s="148">
        <f t="shared" si="10"/>
        <v>0.91849999999999998</v>
      </c>
      <c r="S197" s="148">
        <v>0</v>
      </c>
      <c r="T197" s="149">
        <f t="shared" si="11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157</v>
      </c>
      <c r="AT197" s="150" t="s">
        <v>153</v>
      </c>
      <c r="AU197" s="150" t="s">
        <v>158</v>
      </c>
      <c r="AY197" s="14" t="s">
        <v>150</v>
      </c>
      <c r="BE197" s="151">
        <f t="shared" si="12"/>
        <v>0</v>
      </c>
      <c r="BF197" s="151">
        <f t="shared" si="13"/>
        <v>0</v>
      </c>
      <c r="BG197" s="151">
        <f t="shared" si="14"/>
        <v>0</v>
      </c>
      <c r="BH197" s="151">
        <f t="shared" si="15"/>
        <v>0</v>
      </c>
      <c r="BI197" s="151">
        <f t="shared" si="16"/>
        <v>0</v>
      </c>
      <c r="BJ197" s="14" t="s">
        <v>158</v>
      </c>
      <c r="BK197" s="151">
        <f t="shared" si="17"/>
        <v>0</v>
      </c>
      <c r="BL197" s="14" t="s">
        <v>157</v>
      </c>
      <c r="BM197" s="150" t="s">
        <v>325</v>
      </c>
    </row>
    <row r="198" spans="1:65" s="2" customFormat="1" ht="16.5" customHeight="1">
      <c r="A198" s="26"/>
      <c r="B198" s="138"/>
      <c r="C198" s="139" t="s">
        <v>245</v>
      </c>
      <c r="D198" s="139" t="s">
        <v>153</v>
      </c>
      <c r="E198" s="140" t="s">
        <v>326</v>
      </c>
      <c r="F198" s="141" t="s">
        <v>327</v>
      </c>
      <c r="G198" s="142" t="s">
        <v>220</v>
      </c>
      <c r="H198" s="143">
        <v>1008.12</v>
      </c>
      <c r="I198" s="144"/>
      <c r="J198" s="144"/>
      <c r="K198" s="145"/>
      <c r="L198" s="27"/>
      <c r="M198" s="146" t="s">
        <v>1</v>
      </c>
      <c r="N198" s="147" t="s">
        <v>33</v>
      </c>
      <c r="O198" s="148">
        <v>0</v>
      </c>
      <c r="P198" s="148">
        <f t="shared" si="9"/>
        <v>0</v>
      </c>
      <c r="Q198" s="148">
        <v>4.5999999999999999E-3</v>
      </c>
      <c r="R198" s="148">
        <f t="shared" si="10"/>
        <v>4.6373519999999999</v>
      </c>
      <c r="S198" s="148">
        <v>0</v>
      </c>
      <c r="T198" s="149">
        <f t="shared" si="11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157</v>
      </c>
      <c r="AT198" s="150" t="s">
        <v>153</v>
      </c>
      <c r="AU198" s="150" t="s">
        <v>158</v>
      </c>
      <c r="AY198" s="14" t="s">
        <v>150</v>
      </c>
      <c r="BE198" s="151">
        <f t="shared" si="12"/>
        <v>0</v>
      </c>
      <c r="BF198" s="151">
        <f t="shared" si="13"/>
        <v>0</v>
      </c>
      <c r="BG198" s="151">
        <f t="shared" si="14"/>
        <v>0</v>
      </c>
      <c r="BH198" s="151">
        <f t="shared" si="15"/>
        <v>0</v>
      </c>
      <c r="BI198" s="151">
        <f t="shared" si="16"/>
        <v>0</v>
      </c>
      <c r="BJ198" s="14" t="s">
        <v>158</v>
      </c>
      <c r="BK198" s="151">
        <f t="shared" si="17"/>
        <v>0</v>
      </c>
      <c r="BL198" s="14" t="s">
        <v>157</v>
      </c>
      <c r="BM198" s="150" t="s">
        <v>328</v>
      </c>
    </row>
    <row r="199" spans="1:65" s="2" customFormat="1" ht="21.75" customHeight="1">
      <c r="A199" s="26"/>
      <c r="B199" s="138"/>
      <c r="C199" s="139" t="s">
        <v>329</v>
      </c>
      <c r="D199" s="139" t="s">
        <v>153</v>
      </c>
      <c r="E199" s="140" t="s">
        <v>330</v>
      </c>
      <c r="F199" s="141" t="s">
        <v>331</v>
      </c>
      <c r="G199" s="142" t="s">
        <v>191</v>
      </c>
      <c r="H199" s="143">
        <v>37</v>
      </c>
      <c r="I199" s="144"/>
      <c r="J199" s="144"/>
      <c r="K199" s="145"/>
      <c r="L199" s="27"/>
      <c r="M199" s="146" t="s">
        <v>1</v>
      </c>
      <c r="N199" s="147" t="s">
        <v>33</v>
      </c>
      <c r="O199" s="148">
        <v>0</v>
      </c>
      <c r="P199" s="148">
        <f t="shared" si="9"/>
        <v>0</v>
      </c>
      <c r="Q199" s="148">
        <v>5.9999999999999995E-4</v>
      </c>
      <c r="R199" s="148">
        <f t="shared" si="10"/>
        <v>2.2199999999999998E-2</v>
      </c>
      <c r="S199" s="148">
        <v>0</v>
      </c>
      <c r="T199" s="149">
        <f t="shared" si="11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157</v>
      </c>
      <c r="AT199" s="150" t="s">
        <v>153</v>
      </c>
      <c r="AU199" s="150" t="s">
        <v>158</v>
      </c>
      <c r="AY199" s="14" t="s">
        <v>150</v>
      </c>
      <c r="BE199" s="151">
        <f t="shared" si="12"/>
        <v>0</v>
      </c>
      <c r="BF199" s="151">
        <f t="shared" si="13"/>
        <v>0</v>
      </c>
      <c r="BG199" s="151">
        <f t="shared" si="14"/>
        <v>0</v>
      </c>
      <c r="BH199" s="151">
        <f t="shared" si="15"/>
        <v>0</v>
      </c>
      <c r="BI199" s="151">
        <f t="shared" si="16"/>
        <v>0</v>
      </c>
      <c r="BJ199" s="14" t="s">
        <v>158</v>
      </c>
      <c r="BK199" s="151">
        <f t="shared" si="17"/>
        <v>0</v>
      </c>
      <c r="BL199" s="14" t="s">
        <v>157</v>
      </c>
      <c r="BM199" s="150" t="s">
        <v>332</v>
      </c>
    </row>
    <row r="200" spans="1:65" s="2" customFormat="1" ht="16.5" customHeight="1">
      <c r="A200" s="26"/>
      <c r="B200" s="138"/>
      <c r="C200" s="152" t="s">
        <v>248</v>
      </c>
      <c r="D200" s="152" t="s">
        <v>188</v>
      </c>
      <c r="E200" s="153" t="s">
        <v>333</v>
      </c>
      <c r="F200" s="154" t="s">
        <v>334</v>
      </c>
      <c r="G200" s="155" t="s">
        <v>191</v>
      </c>
      <c r="H200" s="156">
        <v>7</v>
      </c>
      <c r="I200" s="157"/>
      <c r="J200" s="157"/>
      <c r="K200" s="158"/>
      <c r="L200" s="159"/>
      <c r="M200" s="160" t="s">
        <v>1</v>
      </c>
      <c r="N200" s="161" t="s">
        <v>33</v>
      </c>
      <c r="O200" s="148">
        <v>0</v>
      </c>
      <c r="P200" s="148">
        <f t="shared" si="9"/>
        <v>0</v>
      </c>
      <c r="Q200" s="148">
        <v>1.0500000000000001E-2</v>
      </c>
      <c r="R200" s="148">
        <f t="shared" si="10"/>
        <v>7.350000000000001E-2</v>
      </c>
      <c r="S200" s="148">
        <v>0</v>
      </c>
      <c r="T200" s="149">
        <f t="shared" si="11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169</v>
      </c>
      <c r="AT200" s="150" t="s">
        <v>188</v>
      </c>
      <c r="AU200" s="150" t="s">
        <v>158</v>
      </c>
      <c r="AY200" s="14" t="s">
        <v>150</v>
      </c>
      <c r="BE200" s="151">
        <f t="shared" si="12"/>
        <v>0</v>
      </c>
      <c r="BF200" s="151">
        <f t="shared" si="13"/>
        <v>0</v>
      </c>
      <c r="BG200" s="151">
        <f t="shared" si="14"/>
        <v>0</v>
      </c>
      <c r="BH200" s="151">
        <f t="shared" si="15"/>
        <v>0</v>
      </c>
      <c r="BI200" s="151">
        <f t="shared" si="16"/>
        <v>0</v>
      </c>
      <c r="BJ200" s="14" t="s">
        <v>158</v>
      </c>
      <c r="BK200" s="151">
        <f t="shared" si="17"/>
        <v>0</v>
      </c>
      <c r="BL200" s="14" t="s">
        <v>157</v>
      </c>
      <c r="BM200" s="150" t="s">
        <v>335</v>
      </c>
    </row>
    <row r="201" spans="1:65" s="2" customFormat="1" ht="16.5" customHeight="1">
      <c r="A201" s="26"/>
      <c r="B201" s="138"/>
      <c r="C201" s="152" t="s">
        <v>336</v>
      </c>
      <c r="D201" s="152" t="s">
        <v>188</v>
      </c>
      <c r="E201" s="153" t="s">
        <v>337</v>
      </c>
      <c r="F201" s="154" t="s">
        <v>338</v>
      </c>
      <c r="G201" s="155" t="s">
        <v>191</v>
      </c>
      <c r="H201" s="156">
        <v>10</v>
      </c>
      <c r="I201" s="157"/>
      <c r="J201" s="157"/>
      <c r="K201" s="158"/>
      <c r="L201" s="159"/>
      <c r="M201" s="160" t="s">
        <v>1</v>
      </c>
      <c r="N201" s="161" t="s">
        <v>33</v>
      </c>
      <c r="O201" s="148">
        <v>0</v>
      </c>
      <c r="P201" s="148">
        <f t="shared" si="9"/>
        <v>0</v>
      </c>
      <c r="Q201" s="148">
        <v>1.0500000000000001E-2</v>
      </c>
      <c r="R201" s="148">
        <f t="shared" si="10"/>
        <v>0.10500000000000001</v>
      </c>
      <c r="S201" s="148">
        <v>0</v>
      </c>
      <c r="T201" s="149">
        <f t="shared" si="11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169</v>
      </c>
      <c r="AT201" s="150" t="s">
        <v>188</v>
      </c>
      <c r="AU201" s="150" t="s">
        <v>158</v>
      </c>
      <c r="AY201" s="14" t="s">
        <v>150</v>
      </c>
      <c r="BE201" s="151">
        <f t="shared" si="12"/>
        <v>0</v>
      </c>
      <c r="BF201" s="151">
        <f t="shared" si="13"/>
        <v>0</v>
      </c>
      <c r="BG201" s="151">
        <f t="shared" si="14"/>
        <v>0</v>
      </c>
      <c r="BH201" s="151">
        <f t="shared" si="15"/>
        <v>0</v>
      </c>
      <c r="BI201" s="151">
        <f t="shared" si="16"/>
        <v>0</v>
      </c>
      <c r="BJ201" s="14" t="s">
        <v>158</v>
      </c>
      <c r="BK201" s="151">
        <f t="shared" si="17"/>
        <v>0</v>
      </c>
      <c r="BL201" s="14" t="s">
        <v>157</v>
      </c>
      <c r="BM201" s="150" t="s">
        <v>339</v>
      </c>
    </row>
    <row r="202" spans="1:65" s="2" customFormat="1" ht="16.5" customHeight="1">
      <c r="A202" s="26"/>
      <c r="B202" s="138"/>
      <c r="C202" s="152" t="s">
        <v>254</v>
      </c>
      <c r="D202" s="152" t="s">
        <v>188</v>
      </c>
      <c r="E202" s="153" t="s">
        <v>340</v>
      </c>
      <c r="F202" s="154" t="s">
        <v>341</v>
      </c>
      <c r="G202" s="155" t="s">
        <v>191</v>
      </c>
      <c r="H202" s="156">
        <v>2</v>
      </c>
      <c r="I202" s="157"/>
      <c r="J202" s="157"/>
      <c r="K202" s="158"/>
      <c r="L202" s="159"/>
      <c r="M202" s="160" t="s">
        <v>1</v>
      </c>
      <c r="N202" s="161" t="s">
        <v>33</v>
      </c>
      <c r="O202" s="148">
        <v>0</v>
      </c>
      <c r="P202" s="148">
        <f t="shared" si="9"/>
        <v>0</v>
      </c>
      <c r="Q202" s="148">
        <v>1.1299999999999999E-2</v>
      </c>
      <c r="R202" s="148">
        <f t="shared" si="10"/>
        <v>2.2599999999999999E-2</v>
      </c>
      <c r="S202" s="148">
        <v>0</v>
      </c>
      <c r="T202" s="149">
        <f t="shared" si="11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169</v>
      </c>
      <c r="AT202" s="150" t="s">
        <v>188</v>
      </c>
      <c r="AU202" s="150" t="s">
        <v>158</v>
      </c>
      <c r="AY202" s="14" t="s">
        <v>150</v>
      </c>
      <c r="BE202" s="151">
        <f t="shared" si="12"/>
        <v>0</v>
      </c>
      <c r="BF202" s="151">
        <f t="shared" si="13"/>
        <v>0</v>
      </c>
      <c r="BG202" s="151">
        <f t="shared" si="14"/>
        <v>0</v>
      </c>
      <c r="BH202" s="151">
        <f t="shared" si="15"/>
        <v>0</v>
      </c>
      <c r="BI202" s="151">
        <f t="shared" si="16"/>
        <v>0</v>
      </c>
      <c r="BJ202" s="14" t="s">
        <v>158</v>
      </c>
      <c r="BK202" s="151">
        <f t="shared" si="17"/>
        <v>0</v>
      </c>
      <c r="BL202" s="14" t="s">
        <v>157</v>
      </c>
      <c r="BM202" s="150" t="s">
        <v>342</v>
      </c>
    </row>
    <row r="203" spans="1:65" s="2" customFormat="1" ht="21.75" customHeight="1">
      <c r="A203" s="26"/>
      <c r="B203" s="138"/>
      <c r="C203" s="152" t="s">
        <v>343</v>
      </c>
      <c r="D203" s="152" t="s">
        <v>188</v>
      </c>
      <c r="E203" s="153" t="s">
        <v>344</v>
      </c>
      <c r="F203" s="154" t="s">
        <v>345</v>
      </c>
      <c r="G203" s="155" t="s">
        <v>191</v>
      </c>
      <c r="H203" s="156">
        <v>1</v>
      </c>
      <c r="I203" s="157"/>
      <c r="J203" s="157"/>
      <c r="K203" s="158"/>
      <c r="L203" s="159"/>
      <c r="M203" s="160" t="s">
        <v>1</v>
      </c>
      <c r="N203" s="161" t="s">
        <v>33</v>
      </c>
      <c r="O203" s="148">
        <v>0</v>
      </c>
      <c r="P203" s="148">
        <f t="shared" si="9"/>
        <v>0</v>
      </c>
      <c r="Q203" s="148">
        <v>1.1299999999999999E-2</v>
      </c>
      <c r="R203" s="148">
        <f t="shared" si="10"/>
        <v>1.1299999999999999E-2</v>
      </c>
      <c r="S203" s="148">
        <v>0</v>
      </c>
      <c r="T203" s="149">
        <f t="shared" si="11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169</v>
      </c>
      <c r="AT203" s="150" t="s">
        <v>188</v>
      </c>
      <c r="AU203" s="150" t="s">
        <v>158</v>
      </c>
      <c r="AY203" s="14" t="s">
        <v>150</v>
      </c>
      <c r="BE203" s="151">
        <f t="shared" si="12"/>
        <v>0</v>
      </c>
      <c r="BF203" s="151">
        <f t="shared" si="13"/>
        <v>0</v>
      </c>
      <c r="BG203" s="151">
        <f t="shared" si="14"/>
        <v>0</v>
      </c>
      <c r="BH203" s="151">
        <f t="shared" si="15"/>
        <v>0</v>
      </c>
      <c r="BI203" s="151">
        <f t="shared" si="16"/>
        <v>0</v>
      </c>
      <c r="BJ203" s="14" t="s">
        <v>158</v>
      </c>
      <c r="BK203" s="151">
        <f t="shared" si="17"/>
        <v>0</v>
      </c>
      <c r="BL203" s="14" t="s">
        <v>157</v>
      </c>
      <c r="BM203" s="150" t="s">
        <v>346</v>
      </c>
    </row>
    <row r="204" spans="1:65" s="2" customFormat="1" ht="21.75" customHeight="1">
      <c r="A204" s="26"/>
      <c r="B204" s="138"/>
      <c r="C204" s="152" t="s">
        <v>257</v>
      </c>
      <c r="D204" s="152" t="s">
        <v>188</v>
      </c>
      <c r="E204" s="153" t="s">
        <v>347</v>
      </c>
      <c r="F204" s="154" t="s">
        <v>348</v>
      </c>
      <c r="G204" s="155" t="s">
        <v>191</v>
      </c>
      <c r="H204" s="156">
        <v>3</v>
      </c>
      <c r="I204" s="157"/>
      <c r="J204" s="157"/>
      <c r="K204" s="158"/>
      <c r="L204" s="159"/>
      <c r="M204" s="160" t="s">
        <v>1</v>
      </c>
      <c r="N204" s="161" t="s">
        <v>33</v>
      </c>
      <c r="O204" s="148">
        <v>0</v>
      </c>
      <c r="P204" s="148">
        <f t="shared" si="9"/>
        <v>0</v>
      </c>
      <c r="Q204" s="148">
        <v>1.43E-2</v>
      </c>
      <c r="R204" s="148">
        <f t="shared" si="10"/>
        <v>4.2900000000000001E-2</v>
      </c>
      <c r="S204" s="148">
        <v>0</v>
      </c>
      <c r="T204" s="149">
        <f t="shared" si="11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169</v>
      </c>
      <c r="AT204" s="150" t="s">
        <v>188</v>
      </c>
      <c r="AU204" s="150" t="s">
        <v>158</v>
      </c>
      <c r="AY204" s="14" t="s">
        <v>150</v>
      </c>
      <c r="BE204" s="151">
        <f t="shared" si="12"/>
        <v>0</v>
      </c>
      <c r="BF204" s="151">
        <f t="shared" si="13"/>
        <v>0</v>
      </c>
      <c r="BG204" s="151">
        <f t="shared" si="14"/>
        <v>0</v>
      </c>
      <c r="BH204" s="151">
        <f t="shared" si="15"/>
        <v>0</v>
      </c>
      <c r="BI204" s="151">
        <f t="shared" si="16"/>
        <v>0</v>
      </c>
      <c r="BJ204" s="14" t="s">
        <v>158</v>
      </c>
      <c r="BK204" s="151">
        <f t="shared" si="17"/>
        <v>0</v>
      </c>
      <c r="BL204" s="14" t="s">
        <v>157</v>
      </c>
      <c r="BM204" s="150" t="s">
        <v>349</v>
      </c>
    </row>
    <row r="205" spans="1:65" s="2" customFormat="1" ht="21.75" customHeight="1">
      <c r="A205" s="26"/>
      <c r="B205" s="138"/>
      <c r="C205" s="152" t="s">
        <v>350</v>
      </c>
      <c r="D205" s="152" t="s">
        <v>188</v>
      </c>
      <c r="E205" s="153" t="s">
        <v>351</v>
      </c>
      <c r="F205" s="154" t="s">
        <v>352</v>
      </c>
      <c r="G205" s="155" t="s">
        <v>191</v>
      </c>
      <c r="H205" s="156">
        <v>6</v>
      </c>
      <c r="I205" s="157"/>
      <c r="J205" s="157"/>
      <c r="K205" s="158"/>
      <c r="L205" s="159"/>
      <c r="M205" s="160" t="s">
        <v>1</v>
      </c>
      <c r="N205" s="161" t="s">
        <v>33</v>
      </c>
      <c r="O205" s="148">
        <v>0</v>
      </c>
      <c r="P205" s="148">
        <f t="shared" si="9"/>
        <v>0</v>
      </c>
      <c r="Q205" s="148">
        <v>1.43E-2</v>
      </c>
      <c r="R205" s="148">
        <f t="shared" si="10"/>
        <v>8.5800000000000001E-2</v>
      </c>
      <c r="S205" s="148">
        <v>0</v>
      </c>
      <c r="T205" s="149">
        <f t="shared" si="11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169</v>
      </c>
      <c r="AT205" s="150" t="s">
        <v>188</v>
      </c>
      <c r="AU205" s="150" t="s">
        <v>158</v>
      </c>
      <c r="AY205" s="14" t="s">
        <v>150</v>
      </c>
      <c r="BE205" s="151">
        <f t="shared" si="12"/>
        <v>0</v>
      </c>
      <c r="BF205" s="151">
        <f t="shared" si="13"/>
        <v>0</v>
      </c>
      <c r="BG205" s="151">
        <f t="shared" si="14"/>
        <v>0</v>
      </c>
      <c r="BH205" s="151">
        <f t="shared" si="15"/>
        <v>0</v>
      </c>
      <c r="BI205" s="151">
        <f t="shared" si="16"/>
        <v>0</v>
      </c>
      <c r="BJ205" s="14" t="s">
        <v>158</v>
      </c>
      <c r="BK205" s="151">
        <f t="shared" si="17"/>
        <v>0</v>
      </c>
      <c r="BL205" s="14" t="s">
        <v>157</v>
      </c>
      <c r="BM205" s="150" t="s">
        <v>353</v>
      </c>
    </row>
    <row r="206" spans="1:65" s="2" customFormat="1" ht="16.5" customHeight="1">
      <c r="A206" s="26"/>
      <c r="B206" s="138"/>
      <c r="C206" s="152" t="s">
        <v>261</v>
      </c>
      <c r="D206" s="152" t="s">
        <v>188</v>
      </c>
      <c r="E206" s="153" t="s">
        <v>354</v>
      </c>
      <c r="F206" s="154" t="s">
        <v>355</v>
      </c>
      <c r="G206" s="155" t="s">
        <v>191</v>
      </c>
      <c r="H206" s="156">
        <v>5</v>
      </c>
      <c r="I206" s="157"/>
      <c r="J206" s="157"/>
      <c r="K206" s="158"/>
      <c r="L206" s="159"/>
      <c r="M206" s="160" t="s">
        <v>1</v>
      </c>
      <c r="N206" s="161" t="s">
        <v>33</v>
      </c>
      <c r="O206" s="148">
        <v>0</v>
      </c>
      <c r="P206" s="148">
        <f t="shared" si="9"/>
        <v>0</v>
      </c>
      <c r="Q206" s="148">
        <v>1.43E-2</v>
      </c>
      <c r="R206" s="148">
        <f t="shared" si="10"/>
        <v>7.1500000000000008E-2</v>
      </c>
      <c r="S206" s="148">
        <v>0</v>
      </c>
      <c r="T206" s="149">
        <f t="shared" si="11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169</v>
      </c>
      <c r="AT206" s="150" t="s">
        <v>188</v>
      </c>
      <c r="AU206" s="150" t="s">
        <v>158</v>
      </c>
      <c r="AY206" s="14" t="s">
        <v>150</v>
      </c>
      <c r="BE206" s="151">
        <f t="shared" si="12"/>
        <v>0</v>
      </c>
      <c r="BF206" s="151">
        <f t="shared" si="13"/>
        <v>0</v>
      </c>
      <c r="BG206" s="151">
        <f t="shared" si="14"/>
        <v>0</v>
      </c>
      <c r="BH206" s="151">
        <f t="shared" si="15"/>
        <v>0</v>
      </c>
      <c r="BI206" s="151">
        <f t="shared" si="16"/>
        <v>0</v>
      </c>
      <c r="BJ206" s="14" t="s">
        <v>158</v>
      </c>
      <c r="BK206" s="151">
        <f t="shared" si="17"/>
        <v>0</v>
      </c>
      <c r="BL206" s="14" t="s">
        <v>157</v>
      </c>
      <c r="BM206" s="150" t="s">
        <v>356</v>
      </c>
    </row>
    <row r="207" spans="1:65" s="2" customFormat="1" ht="16.5" customHeight="1">
      <c r="A207" s="26"/>
      <c r="B207" s="138"/>
      <c r="C207" s="152" t="s">
        <v>357</v>
      </c>
      <c r="D207" s="152" t="s">
        <v>188</v>
      </c>
      <c r="E207" s="153" t="s">
        <v>358</v>
      </c>
      <c r="F207" s="154" t="s">
        <v>359</v>
      </c>
      <c r="G207" s="155" t="s">
        <v>191</v>
      </c>
      <c r="H207" s="156">
        <v>6</v>
      </c>
      <c r="I207" s="157"/>
      <c r="J207" s="157"/>
      <c r="K207" s="158"/>
      <c r="L207" s="159"/>
      <c r="M207" s="160" t="s">
        <v>1</v>
      </c>
      <c r="N207" s="161" t="s">
        <v>33</v>
      </c>
      <c r="O207" s="148">
        <v>0</v>
      </c>
      <c r="P207" s="148">
        <f t="shared" si="9"/>
        <v>0</v>
      </c>
      <c r="Q207" s="148">
        <v>1.43E-2</v>
      </c>
      <c r="R207" s="148">
        <f t="shared" si="10"/>
        <v>8.5800000000000001E-2</v>
      </c>
      <c r="S207" s="148">
        <v>0</v>
      </c>
      <c r="T207" s="149">
        <f t="shared" si="11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169</v>
      </c>
      <c r="AT207" s="150" t="s">
        <v>188</v>
      </c>
      <c r="AU207" s="150" t="s">
        <v>158</v>
      </c>
      <c r="AY207" s="14" t="s">
        <v>150</v>
      </c>
      <c r="BE207" s="151">
        <f t="shared" si="12"/>
        <v>0</v>
      </c>
      <c r="BF207" s="151">
        <f t="shared" si="13"/>
        <v>0</v>
      </c>
      <c r="BG207" s="151">
        <f t="shared" si="14"/>
        <v>0</v>
      </c>
      <c r="BH207" s="151">
        <f t="shared" si="15"/>
        <v>0</v>
      </c>
      <c r="BI207" s="151">
        <f t="shared" si="16"/>
        <v>0</v>
      </c>
      <c r="BJ207" s="14" t="s">
        <v>158</v>
      </c>
      <c r="BK207" s="151">
        <f t="shared" si="17"/>
        <v>0</v>
      </c>
      <c r="BL207" s="14" t="s">
        <v>157</v>
      </c>
      <c r="BM207" s="150" t="s">
        <v>360</v>
      </c>
    </row>
    <row r="208" spans="1:65" s="2" customFormat="1" ht="16.5" customHeight="1">
      <c r="A208" s="26"/>
      <c r="B208" s="138"/>
      <c r="C208" s="152" t="s">
        <v>264</v>
      </c>
      <c r="D208" s="152" t="s">
        <v>188</v>
      </c>
      <c r="E208" s="153" t="s">
        <v>361</v>
      </c>
      <c r="F208" s="154" t="s">
        <v>362</v>
      </c>
      <c r="G208" s="155" t="s">
        <v>191</v>
      </c>
      <c r="H208" s="156">
        <v>1</v>
      </c>
      <c r="I208" s="157"/>
      <c r="J208" s="157"/>
      <c r="K208" s="158"/>
      <c r="L208" s="159"/>
      <c r="M208" s="160" t="s">
        <v>1</v>
      </c>
      <c r="N208" s="161" t="s">
        <v>33</v>
      </c>
      <c r="O208" s="148">
        <v>0</v>
      </c>
      <c r="P208" s="148">
        <f t="shared" si="9"/>
        <v>0</v>
      </c>
      <c r="Q208" s="148">
        <v>1.46E-2</v>
      </c>
      <c r="R208" s="148">
        <f t="shared" si="10"/>
        <v>1.46E-2</v>
      </c>
      <c r="S208" s="148">
        <v>0</v>
      </c>
      <c r="T208" s="149">
        <f t="shared" si="11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169</v>
      </c>
      <c r="AT208" s="150" t="s">
        <v>188</v>
      </c>
      <c r="AU208" s="150" t="s">
        <v>158</v>
      </c>
      <c r="AY208" s="14" t="s">
        <v>150</v>
      </c>
      <c r="BE208" s="151">
        <f t="shared" si="12"/>
        <v>0</v>
      </c>
      <c r="BF208" s="151">
        <f t="shared" si="13"/>
        <v>0</v>
      </c>
      <c r="BG208" s="151">
        <f t="shared" si="14"/>
        <v>0</v>
      </c>
      <c r="BH208" s="151">
        <f t="shared" si="15"/>
        <v>0</v>
      </c>
      <c r="BI208" s="151">
        <f t="shared" si="16"/>
        <v>0</v>
      </c>
      <c r="BJ208" s="14" t="s">
        <v>158</v>
      </c>
      <c r="BK208" s="151">
        <f t="shared" si="17"/>
        <v>0</v>
      </c>
      <c r="BL208" s="14" t="s">
        <v>157</v>
      </c>
      <c r="BM208" s="150" t="s">
        <v>363</v>
      </c>
    </row>
    <row r="209" spans="1:65" s="2" customFormat="1" ht="16.5" customHeight="1">
      <c r="A209" s="26"/>
      <c r="B209" s="138"/>
      <c r="C209" s="152" t="s">
        <v>364</v>
      </c>
      <c r="D209" s="152" t="s">
        <v>188</v>
      </c>
      <c r="E209" s="153" t="s">
        <v>365</v>
      </c>
      <c r="F209" s="154" t="s">
        <v>366</v>
      </c>
      <c r="G209" s="155" t="s">
        <v>191</v>
      </c>
      <c r="H209" s="156">
        <v>6</v>
      </c>
      <c r="I209" s="157"/>
      <c r="J209" s="157"/>
      <c r="K209" s="158"/>
      <c r="L209" s="159"/>
      <c r="M209" s="160" t="s">
        <v>1</v>
      </c>
      <c r="N209" s="161" t="s">
        <v>33</v>
      </c>
      <c r="O209" s="148">
        <v>0</v>
      </c>
      <c r="P209" s="148">
        <f t="shared" si="9"/>
        <v>0</v>
      </c>
      <c r="Q209" s="148">
        <v>1.46E-2</v>
      </c>
      <c r="R209" s="148">
        <f t="shared" si="10"/>
        <v>8.7599999999999997E-2</v>
      </c>
      <c r="S209" s="148">
        <v>0</v>
      </c>
      <c r="T209" s="149">
        <f t="shared" si="11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169</v>
      </c>
      <c r="AT209" s="150" t="s">
        <v>188</v>
      </c>
      <c r="AU209" s="150" t="s">
        <v>158</v>
      </c>
      <c r="AY209" s="14" t="s">
        <v>150</v>
      </c>
      <c r="BE209" s="151">
        <f t="shared" si="12"/>
        <v>0</v>
      </c>
      <c r="BF209" s="151">
        <f t="shared" si="13"/>
        <v>0</v>
      </c>
      <c r="BG209" s="151">
        <f t="shared" si="14"/>
        <v>0</v>
      </c>
      <c r="BH209" s="151">
        <f t="shared" si="15"/>
        <v>0</v>
      </c>
      <c r="BI209" s="151">
        <f t="shared" si="16"/>
        <v>0</v>
      </c>
      <c r="BJ209" s="14" t="s">
        <v>158</v>
      </c>
      <c r="BK209" s="151">
        <f t="shared" si="17"/>
        <v>0</v>
      </c>
      <c r="BL209" s="14" t="s">
        <v>157</v>
      </c>
      <c r="BM209" s="150" t="s">
        <v>367</v>
      </c>
    </row>
    <row r="210" spans="1:65" s="2" customFormat="1" ht="16.5" customHeight="1">
      <c r="A210" s="26"/>
      <c r="B210" s="138"/>
      <c r="C210" s="152" t="s">
        <v>268</v>
      </c>
      <c r="D210" s="152" t="s">
        <v>188</v>
      </c>
      <c r="E210" s="153" t="s">
        <v>368</v>
      </c>
      <c r="F210" s="154" t="s">
        <v>369</v>
      </c>
      <c r="G210" s="155" t="s">
        <v>191</v>
      </c>
      <c r="H210" s="156">
        <v>4</v>
      </c>
      <c r="I210" s="157"/>
      <c r="J210" s="157"/>
      <c r="K210" s="158"/>
      <c r="L210" s="159"/>
      <c r="M210" s="160" t="s">
        <v>1</v>
      </c>
      <c r="N210" s="161" t="s">
        <v>33</v>
      </c>
      <c r="O210" s="148">
        <v>0</v>
      </c>
      <c r="P210" s="148">
        <f t="shared" si="9"/>
        <v>0</v>
      </c>
      <c r="Q210" s="148">
        <v>1.46E-2</v>
      </c>
      <c r="R210" s="148">
        <f t="shared" si="10"/>
        <v>5.8400000000000001E-2</v>
      </c>
      <c r="S210" s="148">
        <v>0</v>
      </c>
      <c r="T210" s="149">
        <f t="shared" si="11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169</v>
      </c>
      <c r="AT210" s="150" t="s">
        <v>188</v>
      </c>
      <c r="AU210" s="150" t="s">
        <v>158</v>
      </c>
      <c r="AY210" s="14" t="s">
        <v>150</v>
      </c>
      <c r="BE210" s="151">
        <f t="shared" si="12"/>
        <v>0</v>
      </c>
      <c r="BF210" s="151">
        <f t="shared" si="13"/>
        <v>0</v>
      </c>
      <c r="BG210" s="151">
        <f t="shared" si="14"/>
        <v>0</v>
      </c>
      <c r="BH210" s="151">
        <f t="shared" si="15"/>
        <v>0</v>
      </c>
      <c r="BI210" s="151">
        <f t="shared" si="16"/>
        <v>0</v>
      </c>
      <c r="BJ210" s="14" t="s">
        <v>158</v>
      </c>
      <c r="BK210" s="151">
        <f t="shared" si="17"/>
        <v>0</v>
      </c>
      <c r="BL210" s="14" t="s">
        <v>157</v>
      </c>
      <c r="BM210" s="150" t="s">
        <v>370</v>
      </c>
    </row>
    <row r="211" spans="1:65" s="2" customFormat="1" ht="21.75" customHeight="1">
      <c r="A211" s="26"/>
      <c r="B211" s="138"/>
      <c r="C211" s="139" t="s">
        <v>371</v>
      </c>
      <c r="D211" s="139" t="s">
        <v>153</v>
      </c>
      <c r="E211" s="140" t="s">
        <v>372</v>
      </c>
      <c r="F211" s="141" t="s">
        <v>373</v>
      </c>
      <c r="G211" s="142" t="s">
        <v>191</v>
      </c>
      <c r="H211" s="143">
        <v>13</v>
      </c>
      <c r="I211" s="144"/>
      <c r="J211" s="144"/>
      <c r="K211" s="145"/>
      <c r="L211" s="27"/>
      <c r="M211" s="146" t="s">
        <v>1</v>
      </c>
      <c r="N211" s="147" t="s">
        <v>33</v>
      </c>
      <c r="O211" s="148">
        <v>0</v>
      </c>
      <c r="P211" s="148">
        <f t="shared" si="9"/>
        <v>0</v>
      </c>
      <c r="Q211" s="148">
        <v>1.67E-3</v>
      </c>
      <c r="R211" s="148">
        <f t="shared" si="10"/>
        <v>2.171E-2</v>
      </c>
      <c r="S211" s="148">
        <v>0</v>
      </c>
      <c r="T211" s="149">
        <f t="shared" si="11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157</v>
      </c>
      <c r="AT211" s="150" t="s">
        <v>153</v>
      </c>
      <c r="AU211" s="150" t="s">
        <v>158</v>
      </c>
      <c r="AY211" s="14" t="s">
        <v>150</v>
      </c>
      <c r="BE211" s="151">
        <f t="shared" si="12"/>
        <v>0</v>
      </c>
      <c r="BF211" s="151">
        <f t="shared" si="13"/>
        <v>0</v>
      </c>
      <c r="BG211" s="151">
        <f t="shared" si="14"/>
        <v>0</v>
      </c>
      <c r="BH211" s="151">
        <f t="shared" si="15"/>
        <v>0</v>
      </c>
      <c r="BI211" s="151">
        <f t="shared" si="16"/>
        <v>0</v>
      </c>
      <c r="BJ211" s="14" t="s">
        <v>158</v>
      </c>
      <c r="BK211" s="151">
        <f t="shared" si="17"/>
        <v>0</v>
      </c>
      <c r="BL211" s="14" t="s">
        <v>157</v>
      </c>
      <c r="BM211" s="150" t="s">
        <v>374</v>
      </c>
    </row>
    <row r="212" spans="1:65" s="2" customFormat="1" ht="21.75" customHeight="1">
      <c r="A212" s="26"/>
      <c r="B212" s="138"/>
      <c r="C212" s="139" t="s">
        <v>271</v>
      </c>
      <c r="D212" s="139" t="s">
        <v>153</v>
      </c>
      <c r="E212" s="140" t="s">
        <v>375</v>
      </c>
      <c r="F212" s="141" t="s">
        <v>376</v>
      </c>
      <c r="G212" s="142" t="s">
        <v>205</v>
      </c>
      <c r="H212" s="143">
        <v>121.1</v>
      </c>
      <c r="I212" s="144"/>
      <c r="J212" s="144"/>
      <c r="K212" s="145"/>
      <c r="L212" s="27"/>
      <c r="M212" s="146" t="s">
        <v>1</v>
      </c>
      <c r="N212" s="147" t="s">
        <v>33</v>
      </c>
      <c r="O212" s="148">
        <v>0</v>
      </c>
      <c r="P212" s="148">
        <f t="shared" si="9"/>
        <v>0</v>
      </c>
      <c r="Q212" s="148">
        <v>8.8400000000000006E-3</v>
      </c>
      <c r="R212" s="148">
        <f t="shared" si="10"/>
        <v>1.070524</v>
      </c>
      <c r="S212" s="148">
        <v>0</v>
      </c>
      <c r="T212" s="149">
        <f t="shared" si="11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157</v>
      </c>
      <c r="AT212" s="150" t="s">
        <v>153</v>
      </c>
      <c r="AU212" s="150" t="s">
        <v>158</v>
      </c>
      <c r="AY212" s="14" t="s">
        <v>150</v>
      </c>
      <c r="BE212" s="151">
        <f t="shared" si="12"/>
        <v>0</v>
      </c>
      <c r="BF212" s="151">
        <f t="shared" si="13"/>
        <v>0</v>
      </c>
      <c r="BG212" s="151">
        <f t="shared" si="14"/>
        <v>0</v>
      </c>
      <c r="BH212" s="151">
        <f t="shared" si="15"/>
        <v>0</v>
      </c>
      <c r="BI212" s="151">
        <f t="shared" si="16"/>
        <v>0</v>
      </c>
      <c r="BJ212" s="14" t="s">
        <v>158</v>
      </c>
      <c r="BK212" s="151">
        <f t="shared" si="17"/>
        <v>0</v>
      </c>
      <c r="BL212" s="14" t="s">
        <v>157</v>
      </c>
      <c r="BM212" s="150" t="s">
        <v>377</v>
      </c>
    </row>
    <row r="213" spans="1:65" s="2" customFormat="1" ht="16.5" customHeight="1">
      <c r="A213" s="26"/>
      <c r="B213" s="138"/>
      <c r="C213" s="152" t="s">
        <v>378</v>
      </c>
      <c r="D213" s="152" t="s">
        <v>188</v>
      </c>
      <c r="E213" s="153" t="s">
        <v>379</v>
      </c>
      <c r="F213" s="154" t="s">
        <v>380</v>
      </c>
      <c r="G213" s="155" t="s">
        <v>205</v>
      </c>
      <c r="H213" s="156">
        <v>121.1</v>
      </c>
      <c r="I213" s="157"/>
      <c r="J213" s="157"/>
      <c r="K213" s="158"/>
      <c r="L213" s="159"/>
      <c r="M213" s="160" t="s">
        <v>1</v>
      </c>
      <c r="N213" s="161" t="s">
        <v>33</v>
      </c>
      <c r="O213" s="148">
        <v>0</v>
      </c>
      <c r="P213" s="148">
        <f t="shared" si="9"/>
        <v>0</v>
      </c>
      <c r="Q213" s="148">
        <v>0</v>
      </c>
      <c r="R213" s="148">
        <f t="shared" si="10"/>
        <v>0</v>
      </c>
      <c r="S213" s="148">
        <v>0</v>
      </c>
      <c r="T213" s="149">
        <f t="shared" si="11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169</v>
      </c>
      <c r="AT213" s="150" t="s">
        <v>188</v>
      </c>
      <c r="AU213" s="150" t="s">
        <v>158</v>
      </c>
      <c r="AY213" s="14" t="s">
        <v>150</v>
      </c>
      <c r="BE213" s="151">
        <f t="shared" si="12"/>
        <v>0</v>
      </c>
      <c r="BF213" s="151">
        <f t="shared" si="13"/>
        <v>0</v>
      </c>
      <c r="BG213" s="151">
        <f t="shared" si="14"/>
        <v>0</v>
      </c>
      <c r="BH213" s="151">
        <f t="shared" si="15"/>
        <v>0</v>
      </c>
      <c r="BI213" s="151">
        <f t="shared" si="16"/>
        <v>0</v>
      </c>
      <c r="BJ213" s="14" t="s">
        <v>158</v>
      </c>
      <c r="BK213" s="151">
        <f t="shared" si="17"/>
        <v>0</v>
      </c>
      <c r="BL213" s="14" t="s">
        <v>157</v>
      </c>
      <c r="BM213" s="150" t="s">
        <v>381</v>
      </c>
    </row>
    <row r="214" spans="1:65" s="12" customFormat="1" ht="22.9" customHeight="1">
      <c r="B214" s="126"/>
      <c r="D214" s="127" t="s">
        <v>66</v>
      </c>
      <c r="E214" s="136" t="s">
        <v>382</v>
      </c>
      <c r="F214" s="136" t="s">
        <v>383</v>
      </c>
      <c r="J214" s="137"/>
      <c r="L214" s="126"/>
      <c r="M214" s="130"/>
      <c r="N214" s="131"/>
      <c r="O214" s="131"/>
      <c r="P214" s="132">
        <f>SUM(P215:P259)</f>
        <v>44.353951000000002</v>
      </c>
      <c r="Q214" s="131"/>
      <c r="R214" s="132">
        <f>SUM(R215:R259)</f>
        <v>5.7983169399999994</v>
      </c>
      <c r="S214" s="131"/>
      <c r="T214" s="133">
        <f>SUM(T215:T259)</f>
        <v>354.27566299999995</v>
      </c>
      <c r="AR214" s="127" t="s">
        <v>75</v>
      </c>
      <c r="AT214" s="134" t="s">
        <v>66</v>
      </c>
      <c r="AU214" s="134" t="s">
        <v>75</v>
      </c>
      <c r="AY214" s="127" t="s">
        <v>150</v>
      </c>
      <c r="BK214" s="135">
        <f>SUM(BK215:BK259)</f>
        <v>0</v>
      </c>
    </row>
    <row r="215" spans="1:65" s="2" customFormat="1" ht="16.5" customHeight="1">
      <c r="A215" s="26"/>
      <c r="B215" s="138"/>
      <c r="C215" s="139" t="s">
        <v>278</v>
      </c>
      <c r="D215" s="139" t="s">
        <v>153</v>
      </c>
      <c r="E215" s="140" t="s">
        <v>384</v>
      </c>
      <c r="F215" s="141" t="s">
        <v>385</v>
      </c>
      <c r="G215" s="142" t="s">
        <v>220</v>
      </c>
      <c r="H215" s="143">
        <v>978.61</v>
      </c>
      <c r="I215" s="144"/>
      <c r="J215" s="144"/>
      <c r="K215" s="145"/>
      <c r="L215" s="27"/>
      <c r="M215" s="146" t="s">
        <v>1</v>
      </c>
      <c r="N215" s="147" t="s">
        <v>33</v>
      </c>
      <c r="O215" s="148">
        <v>0</v>
      </c>
      <c r="P215" s="148">
        <f t="shared" ref="P215:P259" si="18">O215*H215</f>
        <v>0</v>
      </c>
      <c r="Q215" s="148">
        <v>0</v>
      </c>
      <c r="R215" s="148">
        <f t="shared" ref="R215:R259" si="19">Q215*H215</f>
        <v>0</v>
      </c>
      <c r="S215" s="148">
        <v>0</v>
      </c>
      <c r="T215" s="149">
        <f t="shared" ref="T215:T259" si="20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157</v>
      </c>
      <c r="AT215" s="150" t="s">
        <v>153</v>
      </c>
      <c r="AU215" s="150" t="s">
        <v>158</v>
      </c>
      <c r="AY215" s="14" t="s">
        <v>150</v>
      </c>
      <c r="BE215" s="151">
        <f t="shared" ref="BE215:BE259" si="21">IF(N215="základná",J215,0)</f>
        <v>0</v>
      </c>
      <c r="BF215" s="151">
        <f t="shared" ref="BF215:BF259" si="22">IF(N215="znížená",J215,0)</f>
        <v>0</v>
      </c>
      <c r="BG215" s="151">
        <f t="shared" ref="BG215:BG259" si="23">IF(N215="zákl. prenesená",J215,0)</f>
        <v>0</v>
      </c>
      <c r="BH215" s="151">
        <f t="shared" ref="BH215:BH259" si="24">IF(N215="zníž. prenesená",J215,0)</f>
        <v>0</v>
      </c>
      <c r="BI215" s="151">
        <f t="shared" ref="BI215:BI259" si="25">IF(N215="nulová",J215,0)</f>
        <v>0</v>
      </c>
      <c r="BJ215" s="14" t="s">
        <v>158</v>
      </c>
      <c r="BK215" s="151">
        <f t="shared" ref="BK215:BK259" si="26">ROUND(I215*H215,2)</f>
        <v>0</v>
      </c>
      <c r="BL215" s="14" t="s">
        <v>157</v>
      </c>
      <c r="BM215" s="150" t="s">
        <v>386</v>
      </c>
    </row>
    <row r="216" spans="1:65" s="2" customFormat="1" ht="21.75" customHeight="1">
      <c r="A216" s="26"/>
      <c r="B216" s="138"/>
      <c r="C216" s="139" t="s">
        <v>387</v>
      </c>
      <c r="D216" s="139" t="s">
        <v>153</v>
      </c>
      <c r="E216" s="140" t="s">
        <v>388</v>
      </c>
      <c r="F216" s="141" t="s">
        <v>389</v>
      </c>
      <c r="G216" s="142" t="s">
        <v>220</v>
      </c>
      <c r="H216" s="143">
        <v>885.15</v>
      </c>
      <c r="I216" s="144"/>
      <c r="J216" s="144"/>
      <c r="K216" s="145"/>
      <c r="L216" s="27"/>
      <c r="M216" s="146" t="s">
        <v>1</v>
      </c>
      <c r="N216" s="147" t="s">
        <v>33</v>
      </c>
      <c r="O216" s="148">
        <v>0</v>
      </c>
      <c r="P216" s="148">
        <f t="shared" si="18"/>
        <v>0</v>
      </c>
      <c r="Q216" s="148">
        <v>0</v>
      </c>
      <c r="R216" s="148">
        <f t="shared" si="19"/>
        <v>0</v>
      </c>
      <c r="S216" s="148">
        <v>0</v>
      </c>
      <c r="T216" s="149">
        <f t="shared" si="20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157</v>
      </c>
      <c r="AT216" s="150" t="s">
        <v>153</v>
      </c>
      <c r="AU216" s="150" t="s">
        <v>158</v>
      </c>
      <c r="AY216" s="14" t="s">
        <v>150</v>
      </c>
      <c r="BE216" s="151">
        <f t="shared" si="21"/>
        <v>0</v>
      </c>
      <c r="BF216" s="151">
        <f t="shared" si="22"/>
        <v>0</v>
      </c>
      <c r="BG216" s="151">
        <f t="shared" si="23"/>
        <v>0</v>
      </c>
      <c r="BH216" s="151">
        <f t="shared" si="24"/>
        <v>0</v>
      </c>
      <c r="BI216" s="151">
        <f t="shared" si="25"/>
        <v>0</v>
      </c>
      <c r="BJ216" s="14" t="s">
        <v>158</v>
      </c>
      <c r="BK216" s="151">
        <f t="shared" si="26"/>
        <v>0</v>
      </c>
      <c r="BL216" s="14" t="s">
        <v>157</v>
      </c>
      <c r="BM216" s="150" t="s">
        <v>390</v>
      </c>
    </row>
    <row r="217" spans="1:65" s="2" customFormat="1" ht="21.75" customHeight="1">
      <c r="A217" s="26"/>
      <c r="B217" s="138"/>
      <c r="C217" s="139" t="s">
        <v>282</v>
      </c>
      <c r="D217" s="139" t="s">
        <v>153</v>
      </c>
      <c r="E217" s="140" t="s">
        <v>391</v>
      </c>
      <c r="F217" s="141" t="s">
        <v>392</v>
      </c>
      <c r="G217" s="142" t="s">
        <v>220</v>
      </c>
      <c r="H217" s="143">
        <v>2655.54</v>
      </c>
      <c r="I217" s="144"/>
      <c r="J217" s="144"/>
      <c r="K217" s="145"/>
      <c r="L217" s="27"/>
      <c r="M217" s="146" t="s">
        <v>1</v>
      </c>
      <c r="N217" s="147" t="s">
        <v>33</v>
      </c>
      <c r="O217" s="148">
        <v>0</v>
      </c>
      <c r="P217" s="148">
        <f t="shared" si="18"/>
        <v>0</v>
      </c>
      <c r="Q217" s="148">
        <v>3.3E-4</v>
      </c>
      <c r="R217" s="148">
        <f t="shared" si="19"/>
        <v>0.8763282</v>
      </c>
      <c r="S217" s="148">
        <v>0</v>
      </c>
      <c r="T217" s="149">
        <f t="shared" si="20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157</v>
      </c>
      <c r="AT217" s="150" t="s">
        <v>153</v>
      </c>
      <c r="AU217" s="150" t="s">
        <v>158</v>
      </c>
      <c r="AY217" s="14" t="s">
        <v>150</v>
      </c>
      <c r="BE217" s="151">
        <f t="shared" si="21"/>
        <v>0</v>
      </c>
      <c r="BF217" s="151">
        <f t="shared" si="22"/>
        <v>0</v>
      </c>
      <c r="BG217" s="151">
        <f t="shared" si="23"/>
        <v>0</v>
      </c>
      <c r="BH217" s="151">
        <f t="shared" si="24"/>
        <v>0</v>
      </c>
      <c r="BI217" s="151">
        <f t="shared" si="25"/>
        <v>0</v>
      </c>
      <c r="BJ217" s="14" t="s">
        <v>158</v>
      </c>
      <c r="BK217" s="151">
        <f t="shared" si="26"/>
        <v>0</v>
      </c>
      <c r="BL217" s="14" t="s">
        <v>157</v>
      </c>
      <c r="BM217" s="150" t="s">
        <v>393</v>
      </c>
    </row>
    <row r="218" spans="1:65" s="2" customFormat="1" ht="21.75" customHeight="1">
      <c r="A218" s="26"/>
      <c r="B218" s="138"/>
      <c r="C218" s="139" t="s">
        <v>394</v>
      </c>
      <c r="D218" s="139" t="s">
        <v>153</v>
      </c>
      <c r="E218" s="140" t="s">
        <v>395</v>
      </c>
      <c r="F218" s="141" t="s">
        <v>396</v>
      </c>
      <c r="G218" s="142" t="s">
        <v>220</v>
      </c>
      <c r="H218" s="143">
        <v>885.15</v>
      </c>
      <c r="I218" s="144"/>
      <c r="J218" s="144"/>
      <c r="K218" s="145"/>
      <c r="L218" s="27"/>
      <c r="M218" s="146" t="s">
        <v>1</v>
      </c>
      <c r="N218" s="147" t="s">
        <v>33</v>
      </c>
      <c r="O218" s="148">
        <v>0</v>
      </c>
      <c r="P218" s="148">
        <f t="shared" si="18"/>
        <v>0</v>
      </c>
      <c r="Q218" s="148">
        <v>0</v>
      </c>
      <c r="R218" s="148">
        <f t="shared" si="19"/>
        <v>0</v>
      </c>
      <c r="S218" s="148">
        <v>0</v>
      </c>
      <c r="T218" s="149">
        <f t="shared" si="20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157</v>
      </c>
      <c r="AT218" s="150" t="s">
        <v>153</v>
      </c>
      <c r="AU218" s="150" t="s">
        <v>158</v>
      </c>
      <c r="AY218" s="14" t="s">
        <v>150</v>
      </c>
      <c r="BE218" s="151">
        <f t="shared" si="21"/>
        <v>0</v>
      </c>
      <c r="BF218" s="151">
        <f t="shared" si="22"/>
        <v>0</v>
      </c>
      <c r="BG218" s="151">
        <f t="shared" si="23"/>
        <v>0</v>
      </c>
      <c r="BH218" s="151">
        <f t="shared" si="24"/>
        <v>0</v>
      </c>
      <c r="BI218" s="151">
        <f t="shared" si="25"/>
        <v>0</v>
      </c>
      <c r="BJ218" s="14" t="s">
        <v>158</v>
      </c>
      <c r="BK218" s="151">
        <f t="shared" si="26"/>
        <v>0</v>
      </c>
      <c r="BL218" s="14" t="s">
        <v>157</v>
      </c>
      <c r="BM218" s="150" t="s">
        <v>397</v>
      </c>
    </row>
    <row r="219" spans="1:65" s="2" customFormat="1" ht="21.75" customHeight="1">
      <c r="A219" s="26"/>
      <c r="B219" s="138"/>
      <c r="C219" s="139" t="s">
        <v>285</v>
      </c>
      <c r="D219" s="139" t="s">
        <v>153</v>
      </c>
      <c r="E219" s="140" t="s">
        <v>398</v>
      </c>
      <c r="F219" s="141" t="s">
        <v>399</v>
      </c>
      <c r="G219" s="142" t="s">
        <v>220</v>
      </c>
      <c r="H219" s="143">
        <v>1044.77</v>
      </c>
      <c r="I219" s="144"/>
      <c r="J219" s="144"/>
      <c r="K219" s="145"/>
      <c r="L219" s="27"/>
      <c r="M219" s="146" t="s">
        <v>1</v>
      </c>
      <c r="N219" s="147" t="s">
        <v>33</v>
      </c>
      <c r="O219" s="148">
        <v>0</v>
      </c>
      <c r="P219" s="148">
        <f t="shared" si="18"/>
        <v>0</v>
      </c>
      <c r="Q219" s="148">
        <v>1.2700000000000001E-3</v>
      </c>
      <c r="R219" s="148">
        <f t="shared" si="19"/>
        <v>1.3268579</v>
      </c>
      <c r="S219" s="148">
        <v>0</v>
      </c>
      <c r="T219" s="149">
        <f t="shared" si="20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157</v>
      </c>
      <c r="AT219" s="150" t="s">
        <v>153</v>
      </c>
      <c r="AU219" s="150" t="s">
        <v>158</v>
      </c>
      <c r="AY219" s="14" t="s">
        <v>150</v>
      </c>
      <c r="BE219" s="151">
        <f t="shared" si="21"/>
        <v>0</v>
      </c>
      <c r="BF219" s="151">
        <f t="shared" si="22"/>
        <v>0</v>
      </c>
      <c r="BG219" s="151">
        <f t="shared" si="23"/>
        <v>0</v>
      </c>
      <c r="BH219" s="151">
        <f t="shared" si="24"/>
        <v>0</v>
      </c>
      <c r="BI219" s="151">
        <f t="shared" si="25"/>
        <v>0</v>
      </c>
      <c r="BJ219" s="14" t="s">
        <v>158</v>
      </c>
      <c r="BK219" s="151">
        <f t="shared" si="26"/>
        <v>0</v>
      </c>
      <c r="BL219" s="14" t="s">
        <v>157</v>
      </c>
      <c r="BM219" s="150" t="s">
        <v>400</v>
      </c>
    </row>
    <row r="220" spans="1:65" s="2" customFormat="1" ht="21.75" customHeight="1">
      <c r="A220" s="26"/>
      <c r="B220" s="138"/>
      <c r="C220" s="139" t="s">
        <v>401</v>
      </c>
      <c r="D220" s="139" t="s">
        <v>153</v>
      </c>
      <c r="E220" s="140" t="s">
        <v>402</v>
      </c>
      <c r="F220" s="141" t="s">
        <v>403</v>
      </c>
      <c r="G220" s="142" t="s">
        <v>220</v>
      </c>
      <c r="H220" s="143">
        <v>15</v>
      </c>
      <c r="I220" s="144"/>
      <c r="J220" s="144"/>
      <c r="K220" s="145"/>
      <c r="L220" s="27"/>
      <c r="M220" s="146" t="s">
        <v>1</v>
      </c>
      <c r="N220" s="147" t="s">
        <v>33</v>
      </c>
      <c r="O220" s="148">
        <v>0</v>
      </c>
      <c r="P220" s="148">
        <f t="shared" si="18"/>
        <v>0</v>
      </c>
      <c r="Q220" s="148">
        <v>2.2100000000000002E-3</v>
      </c>
      <c r="R220" s="148">
        <f t="shared" si="19"/>
        <v>3.3149999999999999E-2</v>
      </c>
      <c r="S220" s="148">
        <v>0</v>
      </c>
      <c r="T220" s="149">
        <f t="shared" si="20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157</v>
      </c>
      <c r="AT220" s="150" t="s">
        <v>153</v>
      </c>
      <c r="AU220" s="150" t="s">
        <v>158</v>
      </c>
      <c r="AY220" s="14" t="s">
        <v>150</v>
      </c>
      <c r="BE220" s="151">
        <f t="shared" si="21"/>
        <v>0</v>
      </c>
      <c r="BF220" s="151">
        <f t="shared" si="22"/>
        <v>0</v>
      </c>
      <c r="BG220" s="151">
        <f t="shared" si="23"/>
        <v>0</v>
      </c>
      <c r="BH220" s="151">
        <f t="shared" si="24"/>
        <v>0</v>
      </c>
      <c r="BI220" s="151">
        <f t="shared" si="25"/>
        <v>0</v>
      </c>
      <c r="BJ220" s="14" t="s">
        <v>158</v>
      </c>
      <c r="BK220" s="151">
        <f t="shared" si="26"/>
        <v>0</v>
      </c>
      <c r="BL220" s="14" t="s">
        <v>157</v>
      </c>
      <c r="BM220" s="150" t="s">
        <v>404</v>
      </c>
    </row>
    <row r="221" spans="1:65" s="2" customFormat="1" ht="21.75" customHeight="1">
      <c r="A221" s="26"/>
      <c r="B221" s="138"/>
      <c r="C221" s="139" t="s">
        <v>289</v>
      </c>
      <c r="D221" s="139" t="s">
        <v>153</v>
      </c>
      <c r="E221" s="140" t="s">
        <v>405</v>
      </c>
      <c r="F221" s="141" t="s">
        <v>406</v>
      </c>
      <c r="G221" s="142" t="s">
        <v>220</v>
      </c>
      <c r="H221" s="143">
        <v>885.15</v>
      </c>
      <c r="I221" s="144"/>
      <c r="J221" s="144"/>
      <c r="K221" s="145"/>
      <c r="L221" s="27"/>
      <c r="M221" s="146" t="s">
        <v>1</v>
      </c>
      <c r="N221" s="147" t="s">
        <v>33</v>
      </c>
      <c r="O221" s="148">
        <v>0</v>
      </c>
      <c r="P221" s="148">
        <f t="shared" si="18"/>
        <v>0</v>
      </c>
      <c r="Q221" s="148">
        <v>0</v>
      </c>
      <c r="R221" s="148">
        <f t="shared" si="19"/>
        <v>0</v>
      </c>
      <c r="S221" s="148">
        <v>0</v>
      </c>
      <c r="T221" s="149">
        <f t="shared" si="20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157</v>
      </c>
      <c r="AT221" s="150" t="s">
        <v>153</v>
      </c>
      <c r="AU221" s="150" t="s">
        <v>158</v>
      </c>
      <c r="AY221" s="14" t="s">
        <v>150</v>
      </c>
      <c r="BE221" s="151">
        <f t="shared" si="21"/>
        <v>0</v>
      </c>
      <c r="BF221" s="151">
        <f t="shared" si="22"/>
        <v>0</v>
      </c>
      <c r="BG221" s="151">
        <f t="shared" si="23"/>
        <v>0</v>
      </c>
      <c r="BH221" s="151">
        <f t="shared" si="24"/>
        <v>0</v>
      </c>
      <c r="BI221" s="151">
        <f t="shared" si="25"/>
        <v>0</v>
      </c>
      <c r="BJ221" s="14" t="s">
        <v>158</v>
      </c>
      <c r="BK221" s="151">
        <f t="shared" si="26"/>
        <v>0</v>
      </c>
      <c r="BL221" s="14" t="s">
        <v>157</v>
      </c>
      <c r="BM221" s="150" t="s">
        <v>407</v>
      </c>
    </row>
    <row r="222" spans="1:65" s="2" customFormat="1" ht="21.75" customHeight="1">
      <c r="A222" s="26"/>
      <c r="B222" s="138"/>
      <c r="C222" s="139" t="s">
        <v>408</v>
      </c>
      <c r="D222" s="139" t="s">
        <v>153</v>
      </c>
      <c r="E222" s="140" t="s">
        <v>409</v>
      </c>
      <c r="F222" s="141" t="s">
        <v>410</v>
      </c>
      <c r="G222" s="142" t="s">
        <v>220</v>
      </c>
      <c r="H222" s="143">
        <v>1044.77</v>
      </c>
      <c r="I222" s="144"/>
      <c r="J222" s="144"/>
      <c r="K222" s="145"/>
      <c r="L222" s="27"/>
      <c r="M222" s="146" t="s">
        <v>1</v>
      </c>
      <c r="N222" s="147" t="s">
        <v>33</v>
      </c>
      <c r="O222" s="148">
        <v>0</v>
      </c>
      <c r="P222" s="148">
        <f t="shared" si="18"/>
        <v>0</v>
      </c>
      <c r="Q222" s="148">
        <v>2.0000000000000002E-5</v>
      </c>
      <c r="R222" s="148">
        <f t="shared" si="19"/>
        <v>2.0895400000000001E-2</v>
      </c>
      <c r="S222" s="148">
        <v>0</v>
      </c>
      <c r="T222" s="149">
        <f t="shared" si="20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157</v>
      </c>
      <c r="AT222" s="150" t="s">
        <v>153</v>
      </c>
      <c r="AU222" s="150" t="s">
        <v>158</v>
      </c>
      <c r="AY222" s="14" t="s">
        <v>150</v>
      </c>
      <c r="BE222" s="151">
        <f t="shared" si="21"/>
        <v>0</v>
      </c>
      <c r="BF222" s="151">
        <f t="shared" si="22"/>
        <v>0</v>
      </c>
      <c r="BG222" s="151">
        <f t="shared" si="23"/>
        <v>0</v>
      </c>
      <c r="BH222" s="151">
        <f t="shared" si="24"/>
        <v>0</v>
      </c>
      <c r="BI222" s="151">
        <f t="shared" si="25"/>
        <v>0</v>
      </c>
      <c r="BJ222" s="14" t="s">
        <v>158</v>
      </c>
      <c r="BK222" s="151">
        <f t="shared" si="26"/>
        <v>0</v>
      </c>
      <c r="BL222" s="14" t="s">
        <v>157</v>
      </c>
      <c r="BM222" s="150" t="s">
        <v>411</v>
      </c>
    </row>
    <row r="223" spans="1:65" s="2" customFormat="1" ht="16.5" customHeight="1">
      <c r="A223" s="26"/>
      <c r="B223" s="138"/>
      <c r="C223" s="139" t="s">
        <v>292</v>
      </c>
      <c r="D223" s="139" t="s">
        <v>153</v>
      </c>
      <c r="E223" s="140" t="s">
        <v>412</v>
      </c>
      <c r="F223" s="141" t="s">
        <v>413</v>
      </c>
      <c r="G223" s="142" t="s">
        <v>205</v>
      </c>
      <c r="H223" s="143">
        <v>471.7</v>
      </c>
      <c r="I223" s="144"/>
      <c r="J223" s="144"/>
      <c r="K223" s="145"/>
      <c r="L223" s="27"/>
      <c r="M223" s="146" t="s">
        <v>1</v>
      </c>
      <c r="N223" s="147" t="s">
        <v>33</v>
      </c>
      <c r="O223" s="148">
        <v>9.4030000000000002E-2</v>
      </c>
      <c r="P223" s="148">
        <f t="shared" si="18"/>
        <v>44.353951000000002</v>
      </c>
      <c r="Q223" s="148">
        <v>6.9999999999999994E-5</v>
      </c>
      <c r="R223" s="148">
        <f t="shared" si="19"/>
        <v>3.3019E-2</v>
      </c>
      <c r="S223" s="148">
        <v>0</v>
      </c>
      <c r="T223" s="149">
        <f t="shared" si="20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157</v>
      </c>
      <c r="AT223" s="150" t="s">
        <v>153</v>
      </c>
      <c r="AU223" s="150" t="s">
        <v>158</v>
      </c>
      <c r="AY223" s="14" t="s">
        <v>150</v>
      </c>
      <c r="BE223" s="151">
        <f t="shared" si="21"/>
        <v>0</v>
      </c>
      <c r="BF223" s="151">
        <f t="shared" si="22"/>
        <v>0</v>
      </c>
      <c r="BG223" s="151">
        <f t="shared" si="23"/>
        <v>0</v>
      </c>
      <c r="BH223" s="151">
        <f t="shared" si="24"/>
        <v>0</v>
      </c>
      <c r="BI223" s="151">
        <f t="shared" si="25"/>
        <v>0</v>
      </c>
      <c r="BJ223" s="14" t="s">
        <v>158</v>
      </c>
      <c r="BK223" s="151">
        <f t="shared" si="26"/>
        <v>0</v>
      </c>
      <c r="BL223" s="14" t="s">
        <v>157</v>
      </c>
      <c r="BM223" s="150" t="s">
        <v>414</v>
      </c>
    </row>
    <row r="224" spans="1:65" s="2" customFormat="1" ht="21.75" customHeight="1">
      <c r="A224" s="26"/>
      <c r="B224" s="138"/>
      <c r="C224" s="139" t="s">
        <v>415</v>
      </c>
      <c r="D224" s="139" t="s">
        <v>153</v>
      </c>
      <c r="E224" s="140" t="s">
        <v>416</v>
      </c>
      <c r="F224" s="141" t="s">
        <v>417</v>
      </c>
      <c r="G224" s="142" t="s">
        <v>220</v>
      </c>
      <c r="H224" s="143">
        <v>195.12</v>
      </c>
      <c r="I224" s="144"/>
      <c r="J224" s="144"/>
      <c r="K224" s="145"/>
      <c r="L224" s="27"/>
      <c r="M224" s="146" t="s">
        <v>1</v>
      </c>
      <c r="N224" s="147" t="s">
        <v>33</v>
      </c>
      <c r="O224" s="148">
        <v>0</v>
      </c>
      <c r="P224" s="148">
        <f t="shared" si="18"/>
        <v>0</v>
      </c>
      <c r="Q224" s="148">
        <v>6.8000000000000005E-4</v>
      </c>
      <c r="R224" s="148">
        <f t="shared" si="19"/>
        <v>0.13268160000000001</v>
      </c>
      <c r="S224" s="148">
        <v>0.13100000000000001</v>
      </c>
      <c r="T224" s="149">
        <f t="shared" si="20"/>
        <v>25.56072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157</v>
      </c>
      <c r="AT224" s="150" t="s">
        <v>153</v>
      </c>
      <c r="AU224" s="150" t="s">
        <v>158</v>
      </c>
      <c r="AY224" s="14" t="s">
        <v>150</v>
      </c>
      <c r="BE224" s="151">
        <f t="shared" si="21"/>
        <v>0</v>
      </c>
      <c r="BF224" s="151">
        <f t="shared" si="22"/>
        <v>0</v>
      </c>
      <c r="BG224" s="151">
        <f t="shared" si="23"/>
        <v>0</v>
      </c>
      <c r="BH224" s="151">
        <f t="shared" si="24"/>
        <v>0</v>
      </c>
      <c r="BI224" s="151">
        <f t="shared" si="25"/>
        <v>0</v>
      </c>
      <c r="BJ224" s="14" t="s">
        <v>158</v>
      </c>
      <c r="BK224" s="151">
        <f t="shared" si="26"/>
        <v>0</v>
      </c>
      <c r="BL224" s="14" t="s">
        <v>157</v>
      </c>
      <c r="BM224" s="150" t="s">
        <v>418</v>
      </c>
    </row>
    <row r="225" spans="1:65" s="2" customFormat="1" ht="21.75" customHeight="1">
      <c r="A225" s="26"/>
      <c r="B225" s="138"/>
      <c r="C225" s="139" t="s">
        <v>297</v>
      </c>
      <c r="D225" s="139" t="s">
        <v>153</v>
      </c>
      <c r="E225" s="140" t="s">
        <v>419</v>
      </c>
      <c r="F225" s="141" t="s">
        <v>420</v>
      </c>
      <c r="G225" s="142" t="s">
        <v>220</v>
      </c>
      <c r="H225" s="143">
        <v>154.00299999999999</v>
      </c>
      <c r="I225" s="144"/>
      <c r="J225" s="144"/>
      <c r="K225" s="145"/>
      <c r="L225" s="27"/>
      <c r="M225" s="146" t="s">
        <v>1</v>
      </c>
      <c r="N225" s="147" t="s">
        <v>33</v>
      </c>
      <c r="O225" s="148">
        <v>0</v>
      </c>
      <c r="P225" s="148">
        <f t="shared" si="18"/>
        <v>0</v>
      </c>
      <c r="Q225" s="148">
        <v>6.8000000000000005E-4</v>
      </c>
      <c r="R225" s="148">
        <f t="shared" si="19"/>
        <v>0.10472204</v>
      </c>
      <c r="S225" s="148">
        <v>0.26100000000000001</v>
      </c>
      <c r="T225" s="149">
        <f t="shared" si="20"/>
        <v>40.194783000000001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157</v>
      </c>
      <c r="AT225" s="150" t="s">
        <v>153</v>
      </c>
      <c r="AU225" s="150" t="s">
        <v>158</v>
      </c>
      <c r="AY225" s="14" t="s">
        <v>150</v>
      </c>
      <c r="BE225" s="151">
        <f t="shared" si="21"/>
        <v>0</v>
      </c>
      <c r="BF225" s="151">
        <f t="shared" si="22"/>
        <v>0</v>
      </c>
      <c r="BG225" s="151">
        <f t="shared" si="23"/>
        <v>0</v>
      </c>
      <c r="BH225" s="151">
        <f t="shared" si="24"/>
        <v>0</v>
      </c>
      <c r="BI225" s="151">
        <f t="shared" si="25"/>
        <v>0</v>
      </c>
      <c r="BJ225" s="14" t="s">
        <v>158</v>
      </c>
      <c r="BK225" s="151">
        <f t="shared" si="26"/>
        <v>0</v>
      </c>
      <c r="BL225" s="14" t="s">
        <v>157</v>
      </c>
      <c r="BM225" s="150" t="s">
        <v>421</v>
      </c>
    </row>
    <row r="226" spans="1:65" s="2" customFormat="1" ht="21.75" customHeight="1">
      <c r="A226" s="26"/>
      <c r="B226" s="138"/>
      <c r="C226" s="139" t="s">
        <v>422</v>
      </c>
      <c r="D226" s="139" t="s">
        <v>153</v>
      </c>
      <c r="E226" s="140" t="s">
        <v>423</v>
      </c>
      <c r="F226" s="141" t="s">
        <v>424</v>
      </c>
      <c r="G226" s="142" t="s">
        <v>156</v>
      </c>
      <c r="H226" s="143">
        <v>8.08</v>
      </c>
      <c r="I226" s="144"/>
      <c r="J226" s="144"/>
      <c r="K226" s="145"/>
      <c r="L226" s="27"/>
      <c r="M226" s="146" t="s">
        <v>1</v>
      </c>
      <c r="N226" s="147" t="s">
        <v>33</v>
      </c>
      <c r="O226" s="148">
        <v>0</v>
      </c>
      <c r="P226" s="148">
        <f t="shared" si="18"/>
        <v>0</v>
      </c>
      <c r="Q226" s="148">
        <v>1.31E-3</v>
      </c>
      <c r="R226" s="148">
        <f t="shared" si="19"/>
        <v>1.05848E-2</v>
      </c>
      <c r="S226" s="148">
        <v>1.8</v>
      </c>
      <c r="T226" s="149">
        <f t="shared" si="20"/>
        <v>14.544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157</v>
      </c>
      <c r="AT226" s="150" t="s">
        <v>153</v>
      </c>
      <c r="AU226" s="150" t="s">
        <v>158</v>
      </c>
      <c r="AY226" s="14" t="s">
        <v>150</v>
      </c>
      <c r="BE226" s="151">
        <f t="shared" si="21"/>
        <v>0</v>
      </c>
      <c r="BF226" s="151">
        <f t="shared" si="22"/>
        <v>0</v>
      </c>
      <c r="BG226" s="151">
        <f t="shared" si="23"/>
        <v>0</v>
      </c>
      <c r="BH226" s="151">
        <f t="shared" si="24"/>
        <v>0</v>
      </c>
      <c r="BI226" s="151">
        <f t="shared" si="25"/>
        <v>0</v>
      </c>
      <c r="BJ226" s="14" t="s">
        <v>158</v>
      </c>
      <c r="BK226" s="151">
        <f t="shared" si="26"/>
        <v>0</v>
      </c>
      <c r="BL226" s="14" t="s">
        <v>157</v>
      </c>
      <c r="BM226" s="150" t="s">
        <v>425</v>
      </c>
    </row>
    <row r="227" spans="1:65" s="2" customFormat="1" ht="21.75" customHeight="1">
      <c r="A227" s="26"/>
      <c r="B227" s="138"/>
      <c r="C227" s="139" t="s">
        <v>300</v>
      </c>
      <c r="D227" s="139" t="s">
        <v>153</v>
      </c>
      <c r="E227" s="140" t="s">
        <v>426</v>
      </c>
      <c r="F227" s="141" t="s">
        <v>427</v>
      </c>
      <c r="G227" s="142" t="s">
        <v>156</v>
      </c>
      <c r="H227" s="143">
        <v>5.92</v>
      </c>
      <c r="I227" s="144"/>
      <c r="J227" s="144"/>
      <c r="K227" s="145"/>
      <c r="L227" s="27"/>
      <c r="M227" s="146" t="s">
        <v>1</v>
      </c>
      <c r="N227" s="147" t="s">
        <v>33</v>
      </c>
      <c r="O227" s="148">
        <v>0</v>
      </c>
      <c r="P227" s="148">
        <f t="shared" si="18"/>
        <v>0</v>
      </c>
      <c r="Q227" s="148">
        <v>6.8199999999999997E-3</v>
      </c>
      <c r="R227" s="148">
        <f t="shared" si="19"/>
        <v>4.0374399999999998E-2</v>
      </c>
      <c r="S227" s="148">
        <v>2.4</v>
      </c>
      <c r="T227" s="149">
        <f t="shared" si="20"/>
        <v>14.208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157</v>
      </c>
      <c r="AT227" s="150" t="s">
        <v>153</v>
      </c>
      <c r="AU227" s="150" t="s">
        <v>158</v>
      </c>
      <c r="AY227" s="14" t="s">
        <v>150</v>
      </c>
      <c r="BE227" s="151">
        <f t="shared" si="21"/>
        <v>0</v>
      </c>
      <c r="BF227" s="151">
        <f t="shared" si="22"/>
        <v>0</v>
      </c>
      <c r="BG227" s="151">
        <f t="shared" si="23"/>
        <v>0</v>
      </c>
      <c r="BH227" s="151">
        <f t="shared" si="24"/>
        <v>0</v>
      </c>
      <c r="BI227" s="151">
        <f t="shared" si="25"/>
        <v>0</v>
      </c>
      <c r="BJ227" s="14" t="s">
        <v>158</v>
      </c>
      <c r="BK227" s="151">
        <f t="shared" si="26"/>
        <v>0</v>
      </c>
      <c r="BL227" s="14" t="s">
        <v>157</v>
      </c>
      <c r="BM227" s="150" t="s">
        <v>428</v>
      </c>
    </row>
    <row r="228" spans="1:65" s="2" customFormat="1" ht="21.75" customHeight="1">
      <c r="A228" s="26"/>
      <c r="B228" s="138"/>
      <c r="C228" s="139" t="s">
        <v>429</v>
      </c>
      <c r="D228" s="139" t="s">
        <v>153</v>
      </c>
      <c r="E228" s="140" t="s">
        <v>430</v>
      </c>
      <c r="F228" s="141" t="s">
        <v>431</v>
      </c>
      <c r="G228" s="142" t="s">
        <v>156</v>
      </c>
      <c r="H228" s="143">
        <v>81.98</v>
      </c>
      <c r="I228" s="144"/>
      <c r="J228" s="144"/>
      <c r="K228" s="145"/>
      <c r="L228" s="27"/>
      <c r="M228" s="146" t="s">
        <v>1</v>
      </c>
      <c r="N228" s="147" t="s">
        <v>33</v>
      </c>
      <c r="O228" s="148">
        <v>0</v>
      </c>
      <c r="P228" s="148">
        <f t="shared" si="18"/>
        <v>0</v>
      </c>
      <c r="Q228" s="148">
        <v>0</v>
      </c>
      <c r="R228" s="148">
        <f t="shared" si="19"/>
        <v>0</v>
      </c>
      <c r="S228" s="148">
        <v>2.2000000000000002</v>
      </c>
      <c r="T228" s="149">
        <f t="shared" si="20"/>
        <v>180.35600000000002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157</v>
      </c>
      <c r="AT228" s="150" t="s">
        <v>153</v>
      </c>
      <c r="AU228" s="150" t="s">
        <v>158</v>
      </c>
      <c r="AY228" s="14" t="s">
        <v>150</v>
      </c>
      <c r="BE228" s="151">
        <f t="shared" si="21"/>
        <v>0</v>
      </c>
      <c r="BF228" s="151">
        <f t="shared" si="22"/>
        <v>0</v>
      </c>
      <c r="BG228" s="151">
        <f t="shared" si="23"/>
        <v>0</v>
      </c>
      <c r="BH228" s="151">
        <f t="shared" si="24"/>
        <v>0</v>
      </c>
      <c r="BI228" s="151">
        <f t="shared" si="25"/>
        <v>0</v>
      </c>
      <c r="BJ228" s="14" t="s">
        <v>158</v>
      </c>
      <c r="BK228" s="151">
        <f t="shared" si="26"/>
        <v>0</v>
      </c>
      <c r="BL228" s="14" t="s">
        <v>157</v>
      </c>
      <c r="BM228" s="150" t="s">
        <v>432</v>
      </c>
    </row>
    <row r="229" spans="1:65" s="2" customFormat="1" ht="21.75" customHeight="1">
      <c r="A229" s="26"/>
      <c r="B229" s="138"/>
      <c r="C229" s="139" t="s">
        <v>304</v>
      </c>
      <c r="D229" s="139" t="s">
        <v>153</v>
      </c>
      <c r="E229" s="140" t="s">
        <v>433</v>
      </c>
      <c r="F229" s="141" t="s">
        <v>434</v>
      </c>
      <c r="G229" s="142" t="s">
        <v>220</v>
      </c>
      <c r="H229" s="143">
        <v>252.4</v>
      </c>
      <c r="I229" s="144"/>
      <c r="J229" s="144"/>
      <c r="K229" s="145"/>
      <c r="L229" s="27"/>
      <c r="M229" s="146" t="s">
        <v>1</v>
      </c>
      <c r="N229" s="147" t="s">
        <v>33</v>
      </c>
      <c r="O229" s="148">
        <v>0</v>
      </c>
      <c r="P229" s="148">
        <f t="shared" si="18"/>
        <v>0</v>
      </c>
      <c r="Q229" s="148">
        <v>0</v>
      </c>
      <c r="R229" s="148">
        <f t="shared" si="19"/>
        <v>0</v>
      </c>
      <c r="S229" s="148">
        <v>0.02</v>
      </c>
      <c r="T229" s="149">
        <f t="shared" si="20"/>
        <v>5.048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157</v>
      </c>
      <c r="AT229" s="150" t="s">
        <v>153</v>
      </c>
      <c r="AU229" s="150" t="s">
        <v>158</v>
      </c>
      <c r="AY229" s="14" t="s">
        <v>150</v>
      </c>
      <c r="BE229" s="151">
        <f t="shared" si="21"/>
        <v>0</v>
      </c>
      <c r="BF229" s="151">
        <f t="shared" si="22"/>
        <v>0</v>
      </c>
      <c r="BG229" s="151">
        <f t="shared" si="23"/>
        <v>0</v>
      </c>
      <c r="BH229" s="151">
        <f t="shared" si="24"/>
        <v>0</v>
      </c>
      <c r="BI229" s="151">
        <f t="shared" si="25"/>
        <v>0</v>
      </c>
      <c r="BJ229" s="14" t="s">
        <v>158</v>
      </c>
      <c r="BK229" s="151">
        <f t="shared" si="26"/>
        <v>0</v>
      </c>
      <c r="BL229" s="14" t="s">
        <v>157</v>
      </c>
      <c r="BM229" s="150" t="s">
        <v>435</v>
      </c>
    </row>
    <row r="230" spans="1:65" s="2" customFormat="1" ht="21.75" customHeight="1">
      <c r="A230" s="26"/>
      <c r="B230" s="138"/>
      <c r="C230" s="139" t="s">
        <v>436</v>
      </c>
      <c r="D230" s="139" t="s">
        <v>153</v>
      </c>
      <c r="E230" s="140" t="s">
        <v>437</v>
      </c>
      <c r="F230" s="141" t="s">
        <v>438</v>
      </c>
      <c r="G230" s="142" t="s">
        <v>156</v>
      </c>
      <c r="H230" s="143">
        <v>0.5</v>
      </c>
      <c r="I230" s="144"/>
      <c r="J230" s="144"/>
      <c r="K230" s="145"/>
      <c r="L230" s="27"/>
      <c r="M230" s="146" t="s">
        <v>1</v>
      </c>
      <c r="N230" s="147" t="s">
        <v>33</v>
      </c>
      <c r="O230" s="148">
        <v>0</v>
      </c>
      <c r="P230" s="148">
        <f t="shared" si="18"/>
        <v>0</v>
      </c>
      <c r="Q230" s="148">
        <v>0</v>
      </c>
      <c r="R230" s="148">
        <f t="shared" si="19"/>
        <v>0</v>
      </c>
      <c r="S230" s="148">
        <v>1.4</v>
      </c>
      <c r="T230" s="149">
        <f t="shared" si="20"/>
        <v>0.7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157</v>
      </c>
      <c r="AT230" s="150" t="s">
        <v>153</v>
      </c>
      <c r="AU230" s="150" t="s">
        <v>158</v>
      </c>
      <c r="AY230" s="14" t="s">
        <v>150</v>
      </c>
      <c r="BE230" s="151">
        <f t="shared" si="21"/>
        <v>0</v>
      </c>
      <c r="BF230" s="151">
        <f t="shared" si="22"/>
        <v>0</v>
      </c>
      <c r="BG230" s="151">
        <f t="shared" si="23"/>
        <v>0</v>
      </c>
      <c r="BH230" s="151">
        <f t="shared" si="24"/>
        <v>0</v>
      </c>
      <c r="BI230" s="151">
        <f t="shared" si="25"/>
        <v>0</v>
      </c>
      <c r="BJ230" s="14" t="s">
        <v>158</v>
      </c>
      <c r="BK230" s="151">
        <f t="shared" si="26"/>
        <v>0</v>
      </c>
      <c r="BL230" s="14" t="s">
        <v>157</v>
      </c>
      <c r="BM230" s="150" t="s">
        <v>439</v>
      </c>
    </row>
    <row r="231" spans="1:65" s="2" customFormat="1" ht="16.5" customHeight="1">
      <c r="A231" s="26"/>
      <c r="B231" s="138"/>
      <c r="C231" s="139" t="s">
        <v>307</v>
      </c>
      <c r="D231" s="139" t="s">
        <v>153</v>
      </c>
      <c r="E231" s="140" t="s">
        <v>440</v>
      </c>
      <c r="F231" s="141" t="s">
        <v>441</v>
      </c>
      <c r="G231" s="142" t="s">
        <v>191</v>
      </c>
      <c r="H231" s="143">
        <v>16</v>
      </c>
      <c r="I231" s="144"/>
      <c r="J231" s="144"/>
      <c r="K231" s="145"/>
      <c r="L231" s="27"/>
      <c r="M231" s="146" t="s">
        <v>1</v>
      </c>
      <c r="N231" s="147" t="s">
        <v>33</v>
      </c>
      <c r="O231" s="148">
        <v>0</v>
      </c>
      <c r="P231" s="148">
        <f t="shared" si="18"/>
        <v>0</v>
      </c>
      <c r="Q231" s="148">
        <v>0</v>
      </c>
      <c r="R231" s="148">
        <f t="shared" si="19"/>
        <v>0</v>
      </c>
      <c r="S231" s="148">
        <v>0.08</v>
      </c>
      <c r="T231" s="149">
        <f t="shared" si="20"/>
        <v>1.28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157</v>
      </c>
      <c r="AT231" s="150" t="s">
        <v>153</v>
      </c>
      <c r="AU231" s="150" t="s">
        <v>158</v>
      </c>
      <c r="AY231" s="14" t="s">
        <v>150</v>
      </c>
      <c r="BE231" s="151">
        <f t="shared" si="21"/>
        <v>0</v>
      </c>
      <c r="BF231" s="151">
        <f t="shared" si="22"/>
        <v>0</v>
      </c>
      <c r="BG231" s="151">
        <f t="shared" si="23"/>
        <v>0</v>
      </c>
      <c r="BH231" s="151">
        <f t="shared" si="24"/>
        <v>0</v>
      </c>
      <c r="BI231" s="151">
        <f t="shared" si="25"/>
        <v>0</v>
      </c>
      <c r="BJ231" s="14" t="s">
        <v>158</v>
      </c>
      <c r="BK231" s="151">
        <f t="shared" si="26"/>
        <v>0</v>
      </c>
      <c r="BL231" s="14" t="s">
        <v>157</v>
      </c>
      <c r="BM231" s="150" t="s">
        <v>442</v>
      </c>
    </row>
    <row r="232" spans="1:65" s="2" customFormat="1" ht="21.75" customHeight="1">
      <c r="A232" s="26"/>
      <c r="B232" s="138"/>
      <c r="C232" s="139" t="s">
        <v>443</v>
      </c>
      <c r="D232" s="139" t="s">
        <v>153</v>
      </c>
      <c r="E232" s="140" t="s">
        <v>444</v>
      </c>
      <c r="F232" s="141" t="s">
        <v>445</v>
      </c>
      <c r="G232" s="142" t="s">
        <v>191</v>
      </c>
      <c r="H232" s="143">
        <v>4</v>
      </c>
      <c r="I232" s="144"/>
      <c r="J232" s="144"/>
      <c r="K232" s="145"/>
      <c r="L232" s="27"/>
      <c r="M232" s="146" t="s">
        <v>1</v>
      </c>
      <c r="N232" s="147" t="s">
        <v>33</v>
      </c>
      <c r="O232" s="148">
        <v>0</v>
      </c>
      <c r="P232" s="148">
        <f t="shared" si="18"/>
        <v>0</v>
      </c>
      <c r="Q232" s="148">
        <v>8.0000000000000007E-5</v>
      </c>
      <c r="R232" s="148">
        <f t="shared" si="19"/>
        <v>3.2000000000000003E-4</v>
      </c>
      <c r="S232" s="148">
        <v>0.184</v>
      </c>
      <c r="T232" s="149">
        <f t="shared" si="20"/>
        <v>0.73599999999999999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157</v>
      </c>
      <c r="AT232" s="150" t="s">
        <v>153</v>
      </c>
      <c r="AU232" s="150" t="s">
        <v>158</v>
      </c>
      <c r="AY232" s="14" t="s">
        <v>150</v>
      </c>
      <c r="BE232" s="151">
        <f t="shared" si="21"/>
        <v>0</v>
      </c>
      <c r="BF232" s="151">
        <f t="shared" si="22"/>
        <v>0</v>
      </c>
      <c r="BG232" s="151">
        <f t="shared" si="23"/>
        <v>0</v>
      </c>
      <c r="BH232" s="151">
        <f t="shared" si="24"/>
        <v>0</v>
      </c>
      <c r="BI232" s="151">
        <f t="shared" si="25"/>
        <v>0</v>
      </c>
      <c r="BJ232" s="14" t="s">
        <v>158</v>
      </c>
      <c r="BK232" s="151">
        <f t="shared" si="26"/>
        <v>0</v>
      </c>
      <c r="BL232" s="14" t="s">
        <v>157</v>
      </c>
      <c r="BM232" s="150" t="s">
        <v>446</v>
      </c>
    </row>
    <row r="233" spans="1:65" s="2" customFormat="1" ht="21.75" customHeight="1">
      <c r="A233" s="26"/>
      <c r="B233" s="138"/>
      <c r="C233" s="139" t="s">
        <v>311</v>
      </c>
      <c r="D233" s="139" t="s">
        <v>153</v>
      </c>
      <c r="E233" s="140" t="s">
        <v>447</v>
      </c>
      <c r="F233" s="141" t="s">
        <v>448</v>
      </c>
      <c r="G233" s="142" t="s">
        <v>191</v>
      </c>
      <c r="H233" s="143">
        <v>100</v>
      </c>
      <c r="I233" s="144"/>
      <c r="J233" s="144"/>
      <c r="K233" s="145"/>
      <c r="L233" s="27"/>
      <c r="M233" s="146" t="s">
        <v>1</v>
      </c>
      <c r="N233" s="147" t="s">
        <v>33</v>
      </c>
      <c r="O233" s="148">
        <v>0</v>
      </c>
      <c r="P233" s="148">
        <f t="shared" si="18"/>
        <v>0</v>
      </c>
      <c r="Q233" s="148">
        <v>0</v>
      </c>
      <c r="R233" s="148">
        <f t="shared" si="19"/>
        <v>0</v>
      </c>
      <c r="S233" s="148">
        <v>0</v>
      </c>
      <c r="T233" s="149">
        <f t="shared" si="20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157</v>
      </c>
      <c r="AT233" s="150" t="s">
        <v>153</v>
      </c>
      <c r="AU233" s="150" t="s">
        <v>158</v>
      </c>
      <c r="AY233" s="14" t="s">
        <v>150</v>
      </c>
      <c r="BE233" s="151">
        <f t="shared" si="21"/>
        <v>0</v>
      </c>
      <c r="BF233" s="151">
        <f t="shared" si="22"/>
        <v>0</v>
      </c>
      <c r="BG233" s="151">
        <f t="shared" si="23"/>
        <v>0</v>
      </c>
      <c r="BH233" s="151">
        <f t="shared" si="24"/>
        <v>0</v>
      </c>
      <c r="BI233" s="151">
        <f t="shared" si="25"/>
        <v>0</v>
      </c>
      <c r="BJ233" s="14" t="s">
        <v>158</v>
      </c>
      <c r="BK233" s="151">
        <f t="shared" si="26"/>
        <v>0</v>
      </c>
      <c r="BL233" s="14" t="s">
        <v>157</v>
      </c>
      <c r="BM233" s="150" t="s">
        <v>449</v>
      </c>
    </row>
    <row r="234" spans="1:65" s="2" customFormat="1" ht="16.5" customHeight="1">
      <c r="A234" s="26"/>
      <c r="B234" s="138"/>
      <c r="C234" s="139" t="s">
        <v>450</v>
      </c>
      <c r="D234" s="139" t="s">
        <v>153</v>
      </c>
      <c r="E234" s="140" t="s">
        <v>451</v>
      </c>
      <c r="F234" s="141" t="s">
        <v>452</v>
      </c>
      <c r="G234" s="142" t="s">
        <v>205</v>
      </c>
      <c r="H234" s="143">
        <v>541.20000000000005</v>
      </c>
      <c r="I234" s="144"/>
      <c r="J234" s="144"/>
      <c r="K234" s="145"/>
      <c r="L234" s="27"/>
      <c r="M234" s="146" t="s">
        <v>1</v>
      </c>
      <c r="N234" s="147" t="s">
        <v>33</v>
      </c>
      <c r="O234" s="148">
        <v>0</v>
      </c>
      <c r="P234" s="148">
        <f t="shared" si="18"/>
        <v>0</v>
      </c>
      <c r="Q234" s="148">
        <v>0</v>
      </c>
      <c r="R234" s="148">
        <f t="shared" si="19"/>
        <v>0</v>
      </c>
      <c r="S234" s="148">
        <v>0</v>
      </c>
      <c r="T234" s="149">
        <f t="shared" si="20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157</v>
      </c>
      <c r="AT234" s="150" t="s">
        <v>153</v>
      </c>
      <c r="AU234" s="150" t="s">
        <v>158</v>
      </c>
      <c r="AY234" s="14" t="s">
        <v>150</v>
      </c>
      <c r="BE234" s="151">
        <f t="shared" si="21"/>
        <v>0</v>
      </c>
      <c r="BF234" s="151">
        <f t="shared" si="22"/>
        <v>0</v>
      </c>
      <c r="BG234" s="151">
        <f t="shared" si="23"/>
        <v>0</v>
      </c>
      <c r="BH234" s="151">
        <f t="shared" si="24"/>
        <v>0</v>
      </c>
      <c r="BI234" s="151">
        <f t="shared" si="25"/>
        <v>0</v>
      </c>
      <c r="BJ234" s="14" t="s">
        <v>158</v>
      </c>
      <c r="BK234" s="151">
        <f t="shared" si="26"/>
        <v>0</v>
      </c>
      <c r="BL234" s="14" t="s">
        <v>157</v>
      </c>
      <c r="BM234" s="150" t="s">
        <v>453</v>
      </c>
    </row>
    <row r="235" spans="1:65" s="2" customFormat="1" ht="16.5" customHeight="1">
      <c r="A235" s="26"/>
      <c r="B235" s="138"/>
      <c r="C235" s="139" t="s">
        <v>314</v>
      </c>
      <c r="D235" s="139" t="s">
        <v>153</v>
      </c>
      <c r="E235" s="140" t="s">
        <v>454</v>
      </c>
      <c r="F235" s="141" t="s">
        <v>455</v>
      </c>
      <c r="G235" s="142" t="s">
        <v>205</v>
      </c>
      <c r="H235" s="143">
        <v>5</v>
      </c>
      <c r="I235" s="144"/>
      <c r="J235" s="144"/>
      <c r="K235" s="145"/>
      <c r="L235" s="27"/>
      <c r="M235" s="146" t="s">
        <v>1</v>
      </c>
      <c r="N235" s="147" t="s">
        <v>33</v>
      </c>
      <c r="O235" s="148">
        <v>0</v>
      </c>
      <c r="P235" s="148">
        <f t="shared" si="18"/>
        <v>0</v>
      </c>
      <c r="Q235" s="148">
        <v>0</v>
      </c>
      <c r="R235" s="148">
        <f t="shared" si="19"/>
        <v>0</v>
      </c>
      <c r="S235" s="148">
        <v>0</v>
      </c>
      <c r="T235" s="149">
        <f t="shared" si="20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157</v>
      </c>
      <c r="AT235" s="150" t="s">
        <v>153</v>
      </c>
      <c r="AU235" s="150" t="s">
        <v>158</v>
      </c>
      <c r="AY235" s="14" t="s">
        <v>150</v>
      </c>
      <c r="BE235" s="151">
        <f t="shared" si="21"/>
        <v>0</v>
      </c>
      <c r="BF235" s="151">
        <f t="shared" si="22"/>
        <v>0</v>
      </c>
      <c r="BG235" s="151">
        <f t="shared" si="23"/>
        <v>0</v>
      </c>
      <c r="BH235" s="151">
        <f t="shared" si="24"/>
        <v>0</v>
      </c>
      <c r="BI235" s="151">
        <f t="shared" si="25"/>
        <v>0</v>
      </c>
      <c r="BJ235" s="14" t="s">
        <v>158</v>
      </c>
      <c r="BK235" s="151">
        <f t="shared" si="26"/>
        <v>0</v>
      </c>
      <c r="BL235" s="14" t="s">
        <v>157</v>
      </c>
      <c r="BM235" s="150" t="s">
        <v>456</v>
      </c>
    </row>
    <row r="236" spans="1:65" s="2" customFormat="1" ht="21.75" customHeight="1">
      <c r="A236" s="26"/>
      <c r="B236" s="138"/>
      <c r="C236" s="139" t="s">
        <v>457</v>
      </c>
      <c r="D236" s="139" t="s">
        <v>153</v>
      </c>
      <c r="E236" s="140" t="s">
        <v>458</v>
      </c>
      <c r="F236" s="141" t="s">
        <v>459</v>
      </c>
      <c r="G236" s="142" t="s">
        <v>191</v>
      </c>
      <c r="H236" s="143">
        <v>1</v>
      </c>
      <c r="I236" s="144"/>
      <c r="J236" s="144"/>
      <c r="K236" s="145"/>
      <c r="L236" s="27"/>
      <c r="M236" s="146" t="s">
        <v>1</v>
      </c>
      <c r="N236" s="147" t="s">
        <v>33</v>
      </c>
      <c r="O236" s="148">
        <v>0</v>
      </c>
      <c r="P236" s="148">
        <f t="shared" si="18"/>
        <v>0</v>
      </c>
      <c r="Q236" s="148">
        <v>0</v>
      </c>
      <c r="R236" s="148">
        <f t="shared" si="19"/>
        <v>0</v>
      </c>
      <c r="S236" s="148">
        <v>0</v>
      </c>
      <c r="T236" s="149">
        <f t="shared" si="20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157</v>
      </c>
      <c r="AT236" s="150" t="s">
        <v>153</v>
      </c>
      <c r="AU236" s="150" t="s">
        <v>158</v>
      </c>
      <c r="AY236" s="14" t="s">
        <v>150</v>
      </c>
      <c r="BE236" s="151">
        <f t="shared" si="21"/>
        <v>0</v>
      </c>
      <c r="BF236" s="151">
        <f t="shared" si="22"/>
        <v>0</v>
      </c>
      <c r="BG236" s="151">
        <f t="shared" si="23"/>
        <v>0</v>
      </c>
      <c r="BH236" s="151">
        <f t="shared" si="24"/>
        <v>0</v>
      </c>
      <c r="BI236" s="151">
        <f t="shared" si="25"/>
        <v>0</v>
      </c>
      <c r="BJ236" s="14" t="s">
        <v>158</v>
      </c>
      <c r="BK236" s="151">
        <f t="shared" si="26"/>
        <v>0</v>
      </c>
      <c r="BL236" s="14" t="s">
        <v>157</v>
      </c>
      <c r="BM236" s="150" t="s">
        <v>460</v>
      </c>
    </row>
    <row r="237" spans="1:65" s="2" customFormat="1" ht="16.5" customHeight="1">
      <c r="A237" s="26"/>
      <c r="B237" s="138"/>
      <c r="C237" s="139" t="s">
        <v>318</v>
      </c>
      <c r="D237" s="139" t="s">
        <v>153</v>
      </c>
      <c r="E237" s="140" t="s">
        <v>461</v>
      </c>
      <c r="F237" s="141" t="s">
        <v>462</v>
      </c>
      <c r="G237" s="142" t="s">
        <v>463</v>
      </c>
      <c r="H237" s="143">
        <v>93</v>
      </c>
      <c r="I237" s="144"/>
      <c r="J237" s="144"/>
      <c r="K237" s="145"/>
      <c r="L237" s="27"/>
      <c r="M237" s="146" t="s">
        <v>1</v>
      </c>
      <c r="N237" s="147" t="s">
        <v>33</v>
      </c>
      <c r="O237" s="148">
        <v>0</v>
      </c>
      <c r="P237" s="148">
        <f t="shared" si="18"/>
        <v>0</v>
      </c>
      <c r="Q237" s="148">
        <v>0</v>
      </c>
      <c r="R237" s="148">
        <f t="shared" si="19"/>
        <v>0</v>
      </c>
      <c r="S237" s="148">
        <v>0</v>
      </c>
      <c r="T237" s="149">
        <f t="shared" si="20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157</v>
      </c>
      <c r="AT237" s="150" t="s">
        <v>153</v>
      </c>
      <c r="AU237" s="150" t="s">
        <v>158</v>
      </c>
      <c r="AY237" s="14" t="s">
        <v>150</v>
      </c>
      <c r="BE237" s="151">
        <f t="shared" si="21"/>
        <v>0</v>
      </c>
      <c r="BF237" s="151">
        <f t="shared" si="22"/>
        <v>0</v>
      </c>
      <c r="BG237" s="151">
        <f t="shared" si="23"/>
        <v>0</v>
      </c>
      <c r="BH237" s="151">
        <f t="shared" si="24"/>
        <v>0</v>
      </c>
      <c r="BI237" s="151">
        <f t="shared" si="25"/>
        <v>0</v>
      </c>
      <c r="BJ237" s="14" t="s">
        <v>158</v>
      </c>
      <c r="BK237" s="151">
        <f t="shared" si="26"/>
        <v>0</v>
      </c>
      <c r="BL237" s="14" t="s">
        <v>157</v>
      </c>
      <c r="BM237" s="150" t="s">
        <v>464</v>
      </c>
    </row>
    <row r="238" spans="1:65" s="2" customFormat="1" ht="16.5" customHeight="1">
      <c r="A238" s="26"/>
      <c r="B238" s="138"/>
      <c r="C238" s="139" t="s">
        <v>465</v>
      </c>
      <c r="D238" s="139" t="s">
        <v>153</v>
      </c>
      <c r="E238" s="140" t="s">
        <v>466</v>
      </c>
      <c r="F238" s="141" t="s">
        <v>467</v>
      </c>
      <c r="G238" s="142" t="s">
        <v>220</v>
      </c>
      <c r="H238" s="143">
        <v>72</v>
      </c>
      <c r="I238" s="144"/>
      <c r="J238" s="144"/>
      <c r="K238" s="145"/>
      <c r="L238" s="27"/>
      <c r="M238" s="146" t="s">
        <v>1</v>
      </c>
      <c r="N238" s="147" t="s">
        <v>33</v>
      </c>
      <c r="O238" s="148">
        <v>0</v>
      </c>
      <c r="P238" s="148">
        <f t="shared" si="18"/>
        <v>0</v>
      </c>
      <c r="Q238" s="148">
        <v>1.1999999999999999E-3</v>
      </c>
      <c r="R238" s="148">
        <f t="shared" si="19"/>
        <v>8.6399999999999991E-2</v>
      </c>
      <c r="S238" s="148">
        <v>7.5999999999999998E-2</v>
      </c>
      <c r="T238" s="149">
        <f t="shared" si="20"/>
        <v>5.4719999999999995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157</v>
      </c>
      <c r="AT238" s="150" t="s">
        <v>153</v>
      </c>
      <c r="AU238" s="150" t="s">
        <v>158</v>
      </c>
      <c r="AY238" s="14" t="s">
        <v>150</v>
      </c>
      <c r="BE238" s="151">
        <f t="shared" si="21"/>
        <v>0</v>
      </c>
      <c r="BF238" s="151">
        <f t="shared" si="22"/>
        <v>0</v>
      </c>
      <c r="BG238" s="151">
        <f t="shared" si="23"/>
        <v>0</v>
      </c>
      <c r="BH238" s="151">
        <f t="shared" si="24"/>
        <v>0</v>
      </c>
      <c r="BI238" s="151">
        <f t="shared" si="25"/>
        <v>0</v>
      </c>
      <c r="BJ238" s="14" t="s">
        <v>158</v>
      </c>
      <c r="BK238" s="151">
        <f t="shared" si="26"/>
        <v>0</v>
      </c>
      <c r="BL238" s="14" t="s">
        <v>157</v>
      </c>
      <c r="BM238" s="150" t="s">
        <v>468</v>
      </c>
    </row>
    <row r="239" spans="1:65" s="2" customFormat="1" ht="16.5" customHeight="1">
      <c r="A239" s="26"/>
      <c r="B239" s="138"/>
      <c r="C239" s="139" t="s">
        <v>321</v>
      </c>
      <c r="D239" s="139" t="s">
        <v>153</v>
      </c>
      <c r="E239" s="140" t="s">
        <v>469</v>
      </c>
      <c r="F239" s="141" t="s">
        <v>470</v>
      </c>
      <c r="G239" s="142" t="s">
        <v>220</v>
      </c>
      <c r="H239" s="143">
        <v>115.2</v>
      </c>
      <c r="I239" s="144"/>
      <c r="J239" s="144"/>
      <c r="K239" s="145"/>
      <c r="L239" s="27"/>
      <c r="M239" s="146" t="s">
        <v>1</v>
      </c>
      <c r="N239" s="147" t="s">
        <v>33</v>
      </c>
      <c r="O239" s="148">
        <v>0</v>
      </c>
      <c r="P239" s="148">
        <f t="shared" si="18"/>
        <v>0</v>
      </c>
      <c r="Q239" s="148">
        <v>8.4999999999999995E-4</v>
      </c>
      <c r="R239" s="148">
        <f t="shared" si="19"/>
        <v>9.7919999999999993E-2</v>
      </c>
      <c r="S239" s="148">
        <v>0.06</v>
      </c>
      <c r="T239" s="149">
        <f t="shared" si="20"/>
        <v>6.9119999999999999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0" t="s">
        <v>157</v>
      </c>
      <c r="AT239" s="150" t="s">
        <v>153</v>
      </c>
      <c r="AU239" s="150" t="s">
        <v>158</v>
      </c>
      <c r="AY239" s="14" t="s">
        <v>150</v>
      </c>
      <c r="BE239" s="151">
        <f t="shared" si="21"/>
        <v>0</v>
      </c>
      <c r="BF239" s="151">
        <f t="shared" si="22"/>
        <v>0</v>
      </c>
      <c r="BG239" s="151">
        <f t="shared" si="23"/>
        <v>0</v>
      </c>
      <c r="BH239" s="151">
        <f t="shared" si="24"/>
        <v>0</v>
      </c>
      <c r="BI239" s="151">
        <f t="shared" si="25"/>
        <v>0</v>
      </c>
      <c r="BJ239" s="14" t="s">
        <v>158</v>
      </c>
      <c r="BK239" s="151">
        <f t="shared" si="26"/>
        <v>0</v>
      </c>
      <c r="BL239" s="14" t="s">
        <v>157</v>
      </c>
      <c r="BM239" s="150" t="s">
        <v>471</v>
      </c>
    </row>
    <row r="240" spans="1:65" s="2" customFormat="1" ht="21.75" customHeight="1">
      <c r="A240" s="26"/>
      <c r="B240" s="138"/>
      <c r="C240" s="139" t="s">
        <v>472</v>
      </c>
      <c r="D240" s="139" t="s">
        <v>153</v>
      </c>
      <c r="E240" s="140" t="s">
        <v>473</v>
      </c>
      <c r="F240" s="141" t="s">
        <v>474</v>
      </c>
      <c r="G240" s="142" t="s">
        <v>220</v>
      </c>
      <c r="H240" s="143">
        <v>48.44</v>
      </c>
      <c r="I240" s="144"/>
      <c r="J240" s="144"/>
      <c r="K240" s="145"/>
      <c r="L240" s="27"/>
      <c r="M240" s="146" t="s">
        <v>1</v>
      </c>
      <c r="N240" s="147" t="s">
        <v>33</v>
      </c>
      <c r="O240" s="148">
        <v>0</v>
      </c>
      <c r="P240" s="148">
        <f t="shared" si="18"/>
        <v>0</v>
      </c>
      <c r="Q240" s="148">
        <v>4.4000000000000002E-4</v>
      </c>
      <c r="R240" s="148">
        <f t="shared" si="19"/>
        <v>2.1313599999999999E-2</v>
      </c>
      <c r="S240" s="148">
        <v>2.5000000000000001E-2</v>
      </c>
      <c r="T240" s="149">
        <f t="shared" si="20"/>
        <v>1.2110000000000001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157</v>
      </c>
      <c r="AT240" s="150" t="s">
        <v>153</v>
      </c>
      <c r="AU240" s="150" t="s">
        <v>158</v>
      </c>
      <c r="AY240" s="14" t="s">
        <v>150</v>
      </c>
      <c r="BE240" s="151">
        <f t="shared" si="21"/>
        <v>0</v>
      </c>
      <c r="BF240" s="151">
        <f t="shared" si="22"/>
        <v>0</v>
      </c>
      <c r="BG240" s="151">
        <f t="shared" si="23"/>
        <v>0</v>
      </c>
      <c r="BH240" s="151">
        <f t="shared" si="24"/>
        <v>0</v>
      </c>
      <c r="BI240" s="151">
        <f t="shared" si="25"/>
        <v>0</v>
      </c>
      <c r="BJ240" s="14" t="s">
        <v>158</v>
      </c>
      <c r="BK240" s="151">
        <f t="shared" si="26"/>
        <v>0</v>
      </c>
      <c r="BL240" s="14" t="s">
        <v>157</v>
      </c>
      <c r="BM240" s="150" t="s">
        <v>475</v>
      </c>
    </row>
    <row r="241" spans="1:65" s="2" customFormat="1" ht="21.75" customHeight="1">
      <c r="A241" s="26"/>
      <c r="B241" s="138"/>
      <c r="C241" s="139" t="s">
        <v>325</v>
      </c>
      <c r="D241" s="139" t="s">
        <v>153</v>
      </c>
      <c r="E241" s="140" t="s">
        <v>476</v>
      </c>
      <c r="F241" s="141" t="s">
        <v>477</v>
      </c>
      <c r="G241" s="142" t="s">
        <v>220</v>
      </c>
      <c r="H241" s="143">
        <v>9.3000000000000007</v>
      </c>
      <c r="I241" s="144"/>
      <c r="J241" s="144"/>
      <c r="K241" s="145"/>
      <c r="L241" s="27"/>
      <c r="M241" s="146" t="s">
        <v>1</v>
      </c>
      <c r="N241" s="147" t="s">
        <v>33</v>
      </c>
      <c r="O241" s="148">
        <v>0</v>
      </c>
      <c r="P241" s="148">
        <f t="shared" si="18"/>
        <v>0</v>
      </c>
      <c r="Q241" s="148">
        <v>0</v>
      </c>
      <c r="R241" s="148">
        <f t="shared" si="19"/>
        <v>0</v>
      </c>
      <c r="S241" s="148">
        <v>6.0000000000000001E-3</v>
      </c>
      <c r="T241" s="149">
        <f t="shared" si="20"/>
        <v>5.5800000000000002E-2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157</v>
      </c>
      <c r="AT241" s="150" t="s">
        <v>153</v>
      </c>
      <c r="AU241" s="150" t="s">
        <v>158</v>
      </c>
      <c r="AY241" s="14" t="s">
        <v>150</v>
      </c>
      <c r="BE241" s="151">
        <f t="shared" si="21"/>
        <v>0</v>
      </c>
      <c r="BF241" s="151">
        <f t="shared" si="22"/>
        <v>0</v>
      </c>
      <c r="BG241" s="151">
        <f t="shared" si="23"/>
        <v>0</v>
      </c>
      <c r="BH241" s="151">
        <f t="shared" si="24"/>
        <v>0</v>
      </c>
      <c r="BI241" s="151">
        <f t="shared" si="25"/>
        <v>0</v>
      </c>
      <c r="BJ241" s="14" t="s">
        <v>158</v>
      </c>
      <c r="BK241" s="151">
        <f t="shared" si="26"/>
        <v>0</v>
      </c>
      <c r="BL241" s="14" t="s">
        <v>157</v>
      </c>
      <c r="BM241" s="150" t="s">
        <v>478</v>
      </c>
    </row>
    <row r="242" spans="1:65" s="2" customFormat="1" ht="21.75" customHeight="1">
      <c r="A242" s="26"/>
      <c r="B242" s="138"/>
      <c r="C242" s="139" t="s">
        <v>479</v>
      </c>
      <c r="D242" s="139" t="s">
        <v>153</v>
      </c>
      <c r="E242" s="140" t="s">
        <v>480</v>
      </c>
      <c r="F242" s="141" t="s">
        <v>481</v>
      </c>
      <c r="G242" s="142" t="s">
        <v>205</v>
      </c>
      <c r="H242" s="143">
        <v>800</v>
      </c>
      <c r="I242" s="144"/>
      <c r="J242" s="144"/>
      <c r="K242" s="145"/>
      <c r="L242" s="27"/>
      <c r="M242" s="146" t="s">
        <v>1</v>
      </c>
      <c r="N242" s="147" t="s">
        <v>33</v>
      </c>
      <c r="O242" s="148">
        <v>0</v>
      </c>
      <c r="P242" s="148">
        <f t="shared" si="18"/>
        <v>0</v>
      </c>
      <c r="Q242" s="148">
        <v>5.0000000000000001E-4</v>
      </c>
      <c r="R242" s="148">
        <f t="shared" si="19"/>
        <v>0.4</v>
      </c>
      <c r="S242" s="148">
        <v>2E-3</v>
      </c>
      <c r="T242" s="149">
        <f t="shared" si="20"/>
        <v>1.6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0" t="s">
        <v>157</v>
      </c>
      <c r="AT242" s="150" t="s">
        <v>153</v>
      </c>
      <c r="AU242" s="150" t="s">
        <v>158</v>
      </c>
      <c r="AY242" s="14" t="s">
        <v>150</v>
      </c>
      <c r="BE242" s="151">
        <f t="shared" si="21"/>
        <v>0</v>
      </c>
      <c r="BF242" s="151">
        <f t="shared" si="22"/>
        <v>0</v>
      </c>
      <c r="BG242" s="151">
        <f t="shared" si="23"/>
        <v>0</v>
      </c>
      <c r="BH242" s="151">
        <f t="shared" si="24"/>
        <v>0</v>
      </c>
      <c r="BI242" s="151">
        <f t="shared" si="25"/>
        <v>0</v>
      </c>
      <c r="BJ242" s="14" t="s">
        <v>158</v>
      </c>
      <c r="BK242" s="151">
        <f t="shared" si="26"/>
        <v>0</v>
      </c>
      <c r="BL242" s="14" t="s">
        <v>157</v>
      </c>
      <c r="BM242" s="150" t="s">
        <v>482</v>
      </c>
    </row>
    <row r="243" spans="1:65" s="2" customFormat="1" ht="16.5" customHeight="1">
      <c r="A243" s="26"/>
      <c r="B243" s="138"/>
      <c r="C243" s="139" t="s">
        <v>328</v>
      </c>
      <c r="D243" s="139" t="s">
        <v>153</v>
      </c>
      <c r="E243" s="140" t="s">
        <v>483</v>
      </c>
      <c r="F243" s="141" t="s">
        <v>484</v>
      </c>
      <c r="G243" s="142" t="s">
        <v>205</v>
      </c>
      <c r="H243" s="143">
        <v>9</v>
      </c>
      <c r="I243" s="144"/>
      <c r="J243" s="144"/>
      <c r="K243" s="145"/>
      <c r="L243" s="27"/>
      <c r="M243" s="146" t="s">
        <v>1</v>
      </c>
      <c r="N243" s="147" t="s">
        <v>33</v>
      </c>
      <c r="O243" s="148">
        <v>0</v>
      </c>
      <c r="P243" s="148">
        <f t="shared" si="18"/>
        <v>0</v>
      </c>
      <c r="Q243" s="148">
        <v>0</v>
      </c>
      <c r="R243" s="148">
        <f t="shared" si="19"/>
        <v>0</v>
      </c>
      <c r="S243" s="148">
        <v>3.6999999999999998E-2</v>
      </c>
      <c r="T243" s="149">
        <f t="shared" si="20"/>
        <v>0.33299999999999996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157</v>
      </c>
      <c r="AT243" s="150" t="s">
        <v>153</v>
      </c>
      <c r="AU243" s="150" t="s">
        <v>158</v>
      </c>
      <c r="AY243" s="14" t="s">
        <v>150</v>
      </c>
      <c r="BE243" s="151">
        <f t="shared" si="21"/>
        <v>0</v>
      </c>
      <c r="BF243" s="151">
        <f t="shared" si="22"/>
        <v>0</v>
      </c>
      <c r="BG243" s="151">
        <f t="shared" si="23"/>
        <v>0</v>
      </c>
      <c r="BH243" s="151">
        <f t="shared" si="24"/>
        <v>0</v>
      </c>
      <c r="BI243" s="151">
        <f t="shared" si="25"/>
        <v>0</v>
      </c>
      <c r="BJ243" s="14" t="s">
        <v>158</v>
      </c>
      <c r="BK243" s="151">
        <f t="shared" si="26"/>
        <v>0</v>
      </c>
      <c r="BL243" s="14" t="s">
        <v>157</v>
      </c>
      <c r="BM243" s="150" t="s">
        <v>485</v>
      </c>
    </row>
    <row r="244" spans="1:65" s="2" customFormat="1" ht="21.75" customHeight="1">
      <c r="A244" s="26"/>
      <c r="B244" s="138"/>
      <c r="C244" s="139" t="s">
        <v>486</v>
      </c>
      <c r="D244" s="139" t="s">
        <v>153</v>
      </c>
      <c r="E244" s="140" t="s">
        <v>487</v>
      </c>
      <c r="F244" s="141" t="s">
        <v>488</v>
      </c>
      <c r="G244" s="142" t="s">
        <v>191</v>
      </c>
      <c r="H244" s="143">
        <v>2</v>
      </c>
      <c r="I244" s="144"/>
      <c r="J244" s="144"/>
      <c r="K244" s="145"/>
      <c r="L244" s="27"/>
      <c r="M244" s="146" t="s">
        <v>1</v>
      </c>
      <c r="N244" s="147" t="s">
        <v>33</v>
      </c>
      <c r="O244" s="148">
        <v>0</v>
      </c>
      <c r="P244" s="148">
        <f t="shared" si="18"/>
        <v>0</v>
      </c>
      <c r="Q244" s="148">
        <v>0</v>
      </c>
      <c r="R244" s="148">
        <f t="shared" si="19"/>
        <v>0</v>
      </c>
      <c r="S244" s="148">
        <v>0.01</v>
      </c>
      <c r="T244" s="149">
        <f t="shared" si="20"/>
        <v>0.02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157</v>
      </c>
      <c r="AT244" s="150" t="s">
        <v>153</v>
      </c>
      <c r="AU244" s="150" t="s">
        <v>158</v>
      </c>
      <c r="AY244" s="14" t="s">
        <v>150</v>
      </c>
      <c r="BE244" s="151">
        <f t="shared" si="21"/>
        <v>0</v>
      </c>
      <c r="BF244" s="151">
        <f t="shared" si="22"/>
        <v>0</v>
      </c>
      <c r="BG244" s="151">
        <f t="shared" si="23"/>
        <v>0</v>
      </c>
      <c r="BH244" s="151">
        <f t="shared" si="24"/>
        <v>0</v>
      </c>
      <c r="BI244" s="151">
        <f t="shared" si="25"/>
        <v>0</v>
      </c>
      <c r="BJ244" s="14" t="s">
        <v>158</v>
      </c>
      <c r="BK244" s="151">
        <f t="shared" si="26"/>
        <v>0</v>
      </c>
      <c r="BL244" s="14" t="s">
        <v>157</v>
      </c>
      <c r="BM244" s="150" t="s">
        <v>489</v>
      </c>
    </row>
    <row r="245" spans="1:65" s="2" customFormat="1" ht="16.5" customHeight="1">
      <c r="A245" s="26"/>
      <c r="B245" s="138"/>
      <c r="C245" s="139" t="s">
        <v>332</v>
      </c>
      <c r="D245" s="139" t="s">
        <v>153</v>
      </c>
      <c r="E245" s="140" t="s">
        <v>490</v>
      </c>
      <c r="F245" s="141" t="s">
        <v>491</v>
      </c>
      <c r="G245" s="142" t="s">
        <v>463</v>
      </c>
      <c r="H245" s="143">
        <v>1</v>
      </c>
      <c r="I245" s="144"/>
      <c r="J245" s="144"/>
      <c r="K245" s="145"/>
      <c r="L245" s="27"/>
      <c r="M245" s="146" t="s">
        <v>1</v>
      </c>
      <c r="N245" s="147" t="s">
        <v>33</v>
      </c>
      <c r="O245" s="148">
        <v>0</v>
      </c>
      <c r="P245" s="148">
        <f t="shared" si="18"/>
        <v>0</v>
      </c>
      <c r="Q245" s="148">
        <v>0</v>
      </c>
      <c r="R245" s="148">
        <f t="shared" si="19"/>
        <v>0</v>
      </c>
      <c r="S245" s="148">
        <v>0</v>
      </c>
      <c r="T245" s="149">
        <f t="shared" si="20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157</v>
      </c>
      <c r="AT245" s="150" t="s">
        <v>153</v>
      </c>
      <c r="AU245" s="150" t="s">
        <v>158</v>
      </c>
      <c r="AY245" s="14" t="s">
        <v>150</v>
      </c>
      <c r="BE245" s="151">
        <f t="shared" si="21"/>
        <v>0</v>
      </c>
      <c r="BF245" s="151">
        <f t="shared" si="22"/>
        <v>0</v>
      </c>
      <c r="BG245" s="151">
        <f t="shared" si="23"/>
        <v>0</v>
      </c>
      <c r="BH245" s="151">
        <f t="shared" si="24"/>
        <v>0</v>
      </c>
      <c r="BI245" s="151">
        <f t="shared" si="25"/>
        <v>0</v>
      </c>
      <c r="BJ245" s="14" t="s">
        <v>158</v>
      </c>
      <c r="BK245" s="151">
        <f t="shared" si="26"/>
        <v>0</v>
      </c>
      <c r="BL245" s="14" t="s">
        <v>157</v>
      </c>
      <c r="BM245" s="150" t="s">
        <v>492</v>
      </c>
    </row>
    <row r="246" spans="1:65" s="2" customFormat="1" ht="33" customHeight="1">
      <c r="A246" s="26"/>
      <c r="B246" s="138"/>
      <c r="C246" s="139" t="s">
        <v>493</v>
      </c>
      <c r="D246" s="139" t="s">
        <v>153</v>
      </c>
      <c r="E246" s="140" t="s">
        <v>494</v>
      </c>
      <c r="F246" s="141" t="s">
        <v>495</v>
      </c>
      <c r="G246" s="142" t="s">
        <v>220</v>
      </c>
      <c r="H246" s="143">
        <v>743.68</v>
      </c>
      <c r="I246" s="144"/>
      <c r="J246" s="144"/>
      <c r="K246" s="145"/>
      <c r="L246" s="27"/>
      <c r="M246" s="146" t="s">
        <v>1</v>
      </c>
      <c r="N246" s="147" t="s">
        <v>33</v>
      </c>
      <c r="O246" s="148">
        <v>0</v>
      </c>
      <c r="P246" s="148">
        <f t="shared" si="18"/>
        <v>0</v>
      </c>
      <c r="Q246" s="148">
        <v>0</v>
      </c>
      <c r="R246" s="148">
        <f t="shared" si="19"/>
        <v>0</v>
      </c>
      <c r="S246" s="148">
        <v>5.8999999999999997E-2</v>
      </c>
      <c r="T246" s="149">
        <f t="shared" si="20"/>
        <v>43.877119999999998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157</v>
      </c>
      <c r="AT246" s="150" t="s">
        <v>153</v>
      </c>
      <c r="AU246" s="150" t="s">
        <v>158</v>
      </c>
      <c r="AY246" s="14" t="s">
        <v>150</v>
      </c>
      <c r="BE246" s="151">
        <f t="shared" si="21"/>
        <v>0</v>
      </c>
      <c r="BF246" s="151">
        <f t="shared" si="22"/>
        <v>0</v>
      </c>
      <c r="BG246" s="151">
        <f t="shared" si="23"/>
        <v>0</v>
      </c>
      <c r="BH246" s="151">
        <f t="shared" si="24"/>
        <v>0</v>
      </c>
      <c r="BI246" s="151">
        <f t="shared" si="25"/>
        <v>0</v>
      </c>
      <c r="BJ246" s="14" t="s">
        <v>158</v>
      </c>
      <c r="BK246" s="151">
        <f t="shared" si="26"/>
        <v>0</v>
      </c>
      <c r="BL246" s="14" t="s">
        <v>157</v>
      </c>
      <c r="BM246" s="150" t="s">
        <v>496</v>
      </c>
    </row>
    <row r="247" spans="1:65" s="2" customFormat="1" ht="21.75" customHeight="1">
      <c r="A247" s="26"/>
      <c r="B247" s="138"/>
      <c r="C247" s="139" t="s">
        <v>335</v>
      </c>
      <c r="D247" s="139" t="s">
        <v>153</v>
      </c>
      <c r="E247" s="140" t="s">
        <v>497</v>
      </c>
      <c r="F247" s="141" t="s">
        <v>498</v>
      </c>
      <c r="G247" s="142" t="s">
        <v>220</v>
      </c>
      <c r="H247" s="143">
        <v>178.93</v>
      </c>
      <c r="I247" s="144"/>
      <c r="J247" s="144"/>
      <c r="K247" s="145"/>
      <c r="L247" s="27"/>
      <c r="M247" s="146" t="s">
        <v>1</v>
      </c>
      <c r="N247" s="147" t="s">
        <v>33</v>
      </c>
      <c r="O247" s="148">
        <v>0</v>
      </c>
      <c r="P247" s="148">
        <f t="shared" si="18"/>
        <v>0</v>
      </c>
      <c r="Q247" s="148">
        <v>0</v>
      </c>
      <c r="R247" s="148">
        <f t="shared" si="19"/>
        <v>0</v>
      </c>
      <c r="S247" s="148">
        <v>6.8000000000000005E-2</v>
      </c>
      <c r="T247" s="149">
        <f t="shared" si="20"/>
        <v>12.167240000000001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157</v>
      </c>
      <c r="AT247" s="150" t="s">
        <v>153</v>
      </c>
      <c r="AU247" s="150" t="s">
        <v>158</v>
      </c>
      <c r="AY247" s="14" t="s">
        <v>150</v>
      </c>
      <c r="BE247" s="151">
        <f t="shared" si="21"/>
        <v>0</v>
      </c>
      <c r="BF247" s="151">
        <f t="shared" si="22"/>
        <v>0</v>
      </c>
      <c r="BG247" s="151">
        <f t="shared" si="23"/>
        <v>0</v>
      </c>
      <c r="BH247" s="151">
        <f t="shared" si="24"/>
        <v>0</v>
      </c>
      <c r="BI247" s="151">
        <f t="shared" si="25"/>
        <v>0</v>
      </c>
      <c r="BJ247" s="14" t="s">
        <v>158</v>
      </c>
      <c r="BK247" s="151">
        <f t="shared" si="26"/>
        <v>0</v>
      </c>
      <c r="BL247" s="14" t="s">
        <v>157</v>
      </c>
      <c r="BM247" s="150" t="s">
        <v>499</v>
      </c>
    </row>
    <row r="248" spans="1:65" s="2" customFormat="1" ht="21.75" customHeight="1">
      <c r="A248" s="26"/>
      <c r="B248" s="138"/>
      <c r="C248" s="139" t="s">
        <v>500</v>
      </c>
      <c r="D248" s="139" t="s">
        <v>153</v>
      </c>
      <c r="E248" s="140" t="s">
        <v>501</v>
      </c>
      <c r="F248" s="141" t="s">
        <v>502</v>
      </c>
      <c r="G248" s="142" t="s">
        <v>173</v>
      </c>
      <c r="H248" s="143">
        <v>90</v>
      </c>
      <c r="I248" s="144"/>
      <c r="J248" s="144"/>
      <c r="K248" s="145"/>
      <c r="L248" s="27"/>
      <c r="M248" s="146" t="s">
        <v>1</v>
      </c>
      <c r="N248" s="147" t="s">
        <v>33</v>
      </c>
      <c r="O248" s="148">
        <v>0</v>
      </c>
      <c r="P248" s="148">
        <f t="shared" si="18"/>
        <v>0</v>
      </c>
      <c r="Q248" s="148">
        <v>0</v>
      </c>
      <c r="R248" s="148">
        <f t="shared" si="19"/>
        <v>0</v>
      </c>
      <c r="S248" s="148">
        <v>0</v>
      </c>
      <c r="T248" s="149">
        <f t="shared" si="20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157</v>
      </c>
      <c r="AT248" s="150" t="s">
        <v>153</v>
      </c>
      <c r="AU248" s="150" t="s">
        <v>158</v>
      </c>
      <c r="AY248" s="14" t="s">
        <v>150</v>
      </c>
      <c r="BE248" s="151">
        <f t="shared" si="21"/>
        <v>0</v>
      </c>
      <c r="BF248" s="151">
        <f t="shared" si="22"/>
        <v>0</v>
      </c>
      <c r="BG248" s="151">
        <f t="shared" si="23"/>
        <v>0</v>
      </c>
      <c r="BH248" s="151">
        <f t="shared" si="24"/>
        <v>0</v>
      </c>
      <c r="BI248" s="151">
        <f t="shared" si="25"/>
        <v>0</v>
      </c>
      <c r="BJ248" s="14" t="s">
        <v>158</v>
      </c>
      <c r="BK248" s="151">
        <f t="shared" si="26"/>
        <v>0</v>
      </c>
      <c r="BL248" s="14" t="s">
        <v>157</v>
      </c>
      <c r="BM248" s="150" t="s">
        <v>503</v>
      </c>
    </row>
    <row r="249" spans="1:65" s="2" customFormat="1" ht="21.75" customHeight="1">
      <c r="A249" s="26"/>
      <c r="B249" s="138"/>
      <c r="C249" s="139" t="s">
        <v>339</v>
      </c>
      <c r="D249" s="139" t="s">
        <v>153</v>
      </c>
      <c r="E249" s="140" t="s">
        <v>504</v>
      </c>
      <c r="F249" s="141" t="s">
        <v>505</v>
      </c>
      <c r="G249" s="142" t="s">
        <v>173</v>
      </c>
      <c r="H249" s="143">
        <v>270</v>
      </c>
      <c r="I249" s="144"/>
      <c r="J249" s="144"/>
      <c r="K249" s="145"/>
      <c r="L249" s="27"/>
      <c r="M249" s="146" t="s">
        <v>1</v>
      </c>
      <c r="N249" s="147" t="s">
        <v>33</v>
      </c>
      <c r="O249" s="148">
        <v>0</v>
      </c>
      <c r="P249" s="148">
        <f t="shared" si="18"/>
        <v>0</v>
      </c>
      <c r="Q249" s="148">
        <v>0</v>
      </c>
      <c r="R249" s="148">
        <f t="shared" si="19"/>
        <v>0</v>
      </c>
      <c r="S249" s="148">
        <v>0</v>
      </c>
      <c r="T249" s="149">
        <f t="shared" si="20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157</v>
      </c>
      <c r="AT249" s="150" t="s">
        <v>153</v>
      </c>
      <c r="AU249" s="150" t="s">
        <v>158</v>
      </c>
      <c r="AY249" s="14" t="s">
        <v>150</v>
      </c>
      <c r="BE249" s="151">
        <f t="shared" si="21"/>
        <v>0</v>
      </c>
      <c r="BF249" s="151">
        <f t="shared" si="22"/>
        <v>0</v>
      </c>
      <c r="BG249" s="151">
        <f t="shared" si="23"/>
        <v>0</v>
      </c>
      <c r="BH249" s="151">
        <f t="shared" si="24"/>
        <v>0</v>
      </c>
      <c r="BI249" s="151">
        <f t="shared" si="25"/>
        <v>0</v>
      </c>
      <c r="BJ249" s="14" t="s">
        <v>158</v>
      </c>
      <c r="BK249" s="151">
        <f t="shared" si="26"/>
        <v>0</v>
      </c>
      <c r="BL249" s="14" t="s">
        <v>157</v>
      </c>
      <c r="BM249" s="150" t="s">
        <v>506</v>
      </c>
    </row>
    <row r="250" spans="1:65" s="2" customFormat="1" ht="21.75" customHeight="1">
      <c r="A250" s="26"/>
      <c r="B250" s="138"/>
      <c r="C250" s="139" t="s">
        <v>507</v>
      </c>
      <c r="D250" s="139" t="s">
        <v>153</v>
      </c>
      <c r="E250" s="140" t="s">
        <v>508</v>
      </c>
      <c r="F250" s="141" t="s">
        <v>509</v>
      </c>
      <c r="G250" s="142" t="s">
        <v>173</v>
      </c>
      <c r="H250" s="143">
        <v>360</v>
      </c>
      <c r="I250" s="144"/>
      <c r="J250" s="144"/>
      <c r="K250" s="145"/>
      <c r="L250" s="27"/>
      <c r="M250" s="146" t="s">
        <v>1</v>
      </c>
      <c r="N250" s="147" t="s">
        <v>33</v>
      </c>
      <c r="O250" s="148">
        <v>0</v>
      </c>
      <c r="P250" s="148">
        <f t="shared" si="18"/>
        <v>0</v>
      </c>
      <c r="Q250" s="148">
        <v>0</v>
      </c>
      <c r="R250" s="148">
        <f t="shared" si="19"/>
        <v>0</v>
      </c>
      <c r="S250" s="148">
        <v>0</v>
      </c>
      <c r="T250" s="149">
        <f t="shared" si="20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157</v>
      </c>
      <c r="AT250" s="150" t="s">
        <v>153</v>
      </c>
      <c r="AU250" s="150" t="s">
        <v>158</v>
      </c>
      <c r="AY250" s="14" t="s">
        <v>150</v>
      </c>
      <c r="BE250" s="151">
        <f t="shared" si="21"/>
        <v>0</v>
      </c>
      <c r="BF250" s="151">
        <f t="shared" si="22"/>
        <v>0</v>
      </c>
      <c r="BG250" s="151">
        <f t="shared" si="23"/>
        <v>0</v>
      </c>
      <c r="BH250" s="151">
        <f t="shared" si="24"/>
        <v>0</v>
      </c>
      <c r="BI250" s="151">
        <f t="shared" si="25"/>
        <v>0</v>
      </c>
      <c r="BJ250" s="14" t="s">
        <v>158</v>
      </c>
      <c r="BK250" s="151">
        <f t="shared" si="26"/>
        <v>0</v>
      </c>
      <c r="BL250" s="14" t="s">
        <v>157</v>
      </c>
      <c r="BM250" s="150" t="s">
        <v>510</v>
      </c>
    </row>
    <row r="251" spans="1:65" s="2" customFormat="1" ht="21.75" customHeight="1">
      <c r="A251" s="26"/>
      <c r="B251" s="138"/>
      <c r="C251" s="139" t="s">
        <v>342</v>
      </c>
      <c r="D251" s="139" t="s">
        <v>153</v>
      </c>
      <c r="E251" s="140" t="s">
        <v>511</v>
      </c>
      <c r="F251" s="141" t="s">
        <v>512</v>
      </c>
      <c r="G251" s="142" t="s">
        <v>173</v>
      </c>
      <c r="H251" s="143">
        <v>360</v>
      </c>
      <c r="I251" s="144"/>
      <c r="J251" s="144"/>
      <c r="K251" s="145"/>
      <c r="L251" s="27"/>
      <c r="M251" s="146" t="s">
        <v>1</v>
      </c>
      <c r="N251" s="147" t="s">
        <v>33</v>
      </c>
      <c r="O251" s="148">
        <v>0</v>
      </c>
      <c r="P251" s="148">
        <f t="shared" si="18"/>
        <v>0</v>
      </c>
      <c r="Q251" s="148">
        <v>0</v>
      </c>
      <c r="R251" s="148">
        <f t="shared" si="19"/>
        <v>0</v>
      </c>
      <c r="S251" s="148">
        <v>0</v>
      </c>
      <c r="T251" s="149">
        <f t="shared" si="20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157</v>
      </c>
      <c r="AT251" s="150" t="s">
        <v>153</v>
      </c>
      <c r="AU251" s="150" t="s">
        <v>158</v>
      </c>
      <c r="AY251" s="14" t="s">
        <v>150</v>
      </c>
      <c r="BE251" s="151">
        <f t="shared" si="21"/>
        <v>0</v>
      </c>
      <c r="BF251" s="151">
        <f t="shared" si="22"/>
        <v>0</v>
      </c>
      <c r="BG251" s="151">
        <f t="shared" si="23"/>
        <v>0</v>
      </c>
      <c r="BH251" s="151">
        <f t="shared" si="24"/>
        <v>0</v>
      </c>
      <c r="BI251" s="151">
        <f t="shared" si="25"/>
        <v>0</v>
      </c>
      <c r="BJ251" s="14" t="s">
        <v>158</v>
      </c>
      <c r="BK251" s="151">
        <f t="shared" si="26"/>
        <v>0</v>
      </c>
      <c r="BL251" s="14" t="s">
        <v>157</v>
      </c>
      <c r="BM251" s="150" t="s">
        <v>513</v>
      </c>
    </row>
    <row r="252" spans="1:65" s="2" customFormat="1" ht="21.75" customHeight="1">
      <c r="A252" s="26"/>
      <c r="B252" s="138"/>
      <c r="C252" s="139" t="s">
        <v>514</v>
      </c>
      <c r="D252" s="139" t="s">
        <v>153</v>
      </c>
      <c r="E252" s="140" t="s">
        <v>515</v>
      </c>
      <c r="F252" s="141" t="s">
        <v>516</v>
      </c>
      <c r="G252" s="142" t="s">
        <v>173</v>
      </c>
      <c r="H252" s="143">
        <v>3600</v>
      </c>
      <c r="I252" s="144"/>
      <c r="J252" s="144"/>
      <c r="K252" s="145"/>
      <c r="L252" s="27"/>
      <c r="M252" s="146" t="s">
        <v>1</v>
      </c>
      <c r="N252" s="147" t="s">
        <v>33</v>
      </c>
      <c r="O252" s="148">
        <v>0</v>
      </c>
      <c r="P252" s="148">
        <f t="shared" si="18"/>
        <v>0</v>
      </c>
      <c r="Q252" s="148">
        <v>0</v>
      </c>
      <c r="R252" s="148">
        <f t="shared" si="19"/>
        <v>0</v>
      </c>
      <c r="S252" s="148">
        <v>0</v>
      </c>
      <c r="T252" s="149">
        <f t="shared" si="20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157</v>
      </c>
      <c r="AT252" s="150" t="s">
        <v>153</v>
      </c>
      <c r="AU252" s="150" t="s">
        <v>158</v>
      </c>
      <c r="AY252" s="14" t="s">
        <v>150</v>
      </c>
      <c r="BE252" s="151">
        <f t="shared" si="21"/>
        <v>0</v>
      </c>
      <c r="BF252" s="151">
        <f t="shared" si="22"/>
        <v>0</v>
      </c>
      <c r="BG252" s="151">
        <f t="shared" si="23"/>
        <v>0</v>
      </c>
      <c r="BH252" s="151">
        <f t="shared" si="24"/>
        <v>0</v>
      </c>
      <c r="BI252" s="151">
        <f t="shared" si="25"/>
        <v>0</v>
      </c>
      <c r="BJ252" s="14" t="s">
        <v>158</v>
      </c>
      <c r="BK252" s="151">
        <f t="shared" si="26"/>
        <v>0</v>
      </c>
      <c r="BL252" s="14" t="s">
        <v>157</v>
      </c>
      <c r="BM252" s="150" t="s">
        <v>517</v>
      </c>
    </row>
    <row r="253" spans="1:65" s="2" customFormat="1" ht="21.75" customHeight="1">
      <c r="A253" s="26"/>
      <c r="B253" s="138"/>
      <c r="C253" s="139" t="s">
        <v>346</v>
      </c>
      <c r="D253" s="139" t="s">
        <v>153</v>
      </c>
      <c r="E253" s="140" t="s">
        <v>518</v>
      </c>
      <c r="F253" s="141" t="s">
        <v>519</v>
      </c>
      <c r="G253" s="142" t="s">
        <v>173</v>
      </c>
      <c r="H253" s="143">
        <v>360</v>
      </c>
      <c r="I253" s="144"/>
      <c r="J253" s="144"/>
      <c r="K253" s="145"/>
      <c r="L253" s="27"/>
      <c r="M253" s="146" t="s">
        <v>1</v>
      </c>
      <c r="N253" s="147" t="s">
        <v>33</v>
      </c>
      <c r="O253" s="148">
        <v>0</v>
      </c>
      <c r="P253" s="148">
        <f t="shared" si="18"/>
        <v>0</v>
      </c>
      <c r="Q253" s="148">
        <v>0</v>
      </c>
      <c r="R253" s="148">
        <f t="shared" si="19"/>
        <v>0</v>
      </c>
      <c r="S253" s="148">
        <v>0</v>
      </c>
      <c r="T253" s="149">
        <f t="shared" si="20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157</v>
      </c>
      <c r="AT253" s="150" t="s">
        <v>153</v>
      </c>
      <c r="AU253" s="150" t="s">
        <v>158</v>
      </c>
      <c r="AY253" s="14" t="s">
        <v>150</v>
      </c>
      <c r="BE253" s="151">
        <f t="shared" si="21"/>
        <v>0</v>
      </c>
      <c r="BF253" s="151">
        <f t="shared" si="22"/>
        <v>0</v>
      </c>
      <c r="BG253" s="151">
        <f t="shared" si="23"/>
        <v>0</v>
      </c>
      <c r="BH253" s="151">
        <f t="shared" si="24"/>
        <v>0</v>
      </c>
      <c r="BI253" s="151">
        <f t="shared" si="25"/>
        <v>0</v>
      </c>
      <c r="BJ253" s="14" t="s">
        <v>158</v>
      </c>
      <c r="BK253" s="151">
        <f t="shared" si="26"/>
        <v>0</v>
      </c>
      <c r="BL253" s="14" t="s">
        <v>157</v>
      </c>
      <c r="BM253" s="150" t="s">
        <v>520</v>
      </c>
    </row>
    <row r="254" spans="1:65" s="2" customFormat="1" ht="21.75" customHeight="1">
      <c r="A254" s="26"/>
      <c r="B254" s="138"/>
      <c r="C254" s="139" t="s">
        <v>521</v>
      </c>
      <c r="D254" s="139" t="s">
        <v>153</v>
      </c>
      <c r="E254" s="140" t="s">
        <v>522</v>
      </c>
      <c r="F254" s="141" t="s">
        <v>523</v>
      </c>
      <c r="G254" s="142" t="s">
        <v>173</v>
      </c>
      <c r="H254" s="143">
        <v>360</v>
      </c>
      <c r="I254" s="144"/>
      <c r="J254" s="144"/>
      <c r="K254" s="145"/>
      <c r="L254" s="27"/>
      <c r="M254" s="146" t="s">
        <v>1</v>
      </c>
      <c r="N254" s="147" t="s">
        <v>33</v>
      </c>
      <c r="O254" s="148">
        <v>0</v>
      </c>
      <c r="P254" s="148">
        <f t="shared" si="18"/>
        <v>0</v>
      </c>
      <c r="Q254" s="148">
        <v>0</v>
      </c>
      <c r="R254" s="148">
        <f t="shared" si="19"/>
        <v>0</v>
      </c>
      <c r="S254" s="148">
        <v>0</v>
      </c>
      <c r="T254" s="149">
        <f t="shared" si="20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157</v>
      </c>
      <c r="AT254" s="150" t="s">
        <v>153</v>
      </c>
      <c r="AU254" s="150" t="s">
        <v>158</v>
      </c>
      <c r="AY254" s="14" t="s">
        <v>150</v>
      </c>
      <c r="BE254" s="151">
        <f t="shared" si="21"/>
        <v>0</v>
      </c>
      <c r="BF254" s="151">
        <f t="shared" si="22"/>
        <v>0</v>
      </c>
      <c r="BG254" s="151">
        <f t="shared" si="23"/>
        <v>0</v>
      </c>
      <c r="BH254" s="151">
        <f t="shared" si="24"/>
        <v>0</v>
      </c>
      <c r="BI254" s="151">
        <f t="shared" si="25"/>
        <v>0</v>
      </c>
      <c r="BJ254" s="14" t="s">
        <v>158</v>
      </c>
      <c r="BK254" s="151">
        <f t="shared" si="26"/>
        <v>0</v>
      </c>
      <c r="BL254" s="14" t="s">
        <v>157</v>
      </c>
      <c r="BM254" s="150" t="s">
        <v>524</v>
      </c>
    </row>
    <row r="255" spans="1:65" s="2" customFormat="1" ht="21.75" customHeight="1">
      <c r="A255" s="26"/>
      <c r="B255" s="138"/>
      <c r="C255" s="139" t="s">
        <v>349</v>
      </c>
      <c r="D255" s="139" t="s">
        <v>153</v>
      </c>
      <c r="E255" s="140" t="s">
        <v>525</v>
      </c>
      <c r="F255" s="141" t="s">
        <v>526</v>
      </c>
      <c r="G255" s="142" t="s">
        <v>173</v>
      </c>
      <c r="H255" s="143">
        <v>15.57</v>
      </c>
      <c r="I255" s="144"/>
      <c r="J255" s="144"/>
      <c r="K255" s="145"/>
      <c r="L255" s="27"/>
      <c r="M255" s="146" t="s">
        <v>1</v>
      </c>
      <c r="N255" s="147" t="s">
        <v>33</v>
      </c>
      <c r="O255" s="148">
        <v>0</v>
      </c>
      <c r="P255" s="148">
        <f t="shared" si="18"/>
        <v>0</v>
      </c>
      <c r="Q255" s="148">
        <v>0</v>
      </c>
      <c r="R255" s="148">
        <f t="shared" si="19"/>
        <v>0</v>
      </c>
      <c r="S255" s="148">
        <v>0</v>
      </c>
      <c r="T255" s="149">
        <f t="shared" si="20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157</v>
      </c>
      <c r="AT255" s="150" t="s">
        <v>153</v>
      </c>
      <c r="AU255" s="150" t="s">
        <v>158</v>
      </c>
      <c r="AY255" s="14" t="s">
        <v>150</v>
      </c>
      <c r="BE255" s="151">
        <f t="shared" si="21"/>
        <v>0</v>
      </c>
      <c r="BF255" s="151">
        <f t="shared" si="22"/>
        <v>0</v>
      </c>
      <c r="BG255" s="151">
        <f t="shared" si="23"/>
        <v>0</v>
      </c>
      <c r="BH255" s="151">
        <f t="shared" si="24"/>
        <v>0</v>
      </c>
      <c r="BI255" s="151">
        <f t="shared" si="25"/>
        <v>0</v>
      </c>
      <c r="BJ255" s="14" t="s">
        <v>158</v>
      </c>
      <c r="BK255" s="151">
        <f t="shared" si="26"/>
        <v>0</v>
      </c>
      <c r="BL255" s="14" t="s">
        <v>157</v>
      </c>
      <c r="BM255" s="150" t="s">
        <v>527</v>
      </c>
    </row>
    <row r="256" spans="1:65" s="2" customFormat="1" ht="21.75" customHeight="1">
      <c r="A256" s="26"/>
      <c r="B256" s="138"/>
      <c r="C256" s="139" t="s">
        <v>528</v>
      </c>
      <c r="D256" s="139" t="s">
        <v>153</v>
      </c>
      <c r="E256" s="140" t="s">
        <v>529</v>
      </c>
      <c r="F256" s="141" t="s">
        <v>530</v>
      </c>
      <c r="G256" s="142" t="s">
        <v>173</v>
      </c>
      <c r="H256" s="143">
        <v>338.78</v>
      </c>
      <c r="I256" s="144"/>
      <c r="J256" s="144"/>
      <c r="K256" s="145"/>
      <c r="L256" s="27"/>
      <c r="M256" s="146" t="s">
        <v>1</v>
      </c>
      <c r="N256" s="147" t="s">
        <v>33</v>
      </c>
      <c r="O256" s="148">
        <v>0</v>
      </c>
      <c r="P256" s="148">
        <f t="shared" si="18"/>
        <v>0</v>
      </c>
      <c r="Q256" s="148">
        <v>0</v>
      </c>
      <c r="R256" s="148">
        <f t="shared" si="19"/>
        <v>0</v>
      </c>
      <c r="S256" s="148">
        <v>0</v>
      </c>
      <c r="T256" s="149">
        <f t="shared" si="20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157</v>
      </c>
      <c r="AT256" s="150" t="s">
        <v>153</v>
      </c>
      <c r="AU256" s="150" t="s">
        <v>158</v>
      </c>
      <c r="AY256" s="14" t="s">
        <v>150</v>
      </c>
      <c r="BE256" s="151">
        <f t="shared" si="21"/>
        <v>0</v>
      </c>
      <c r="BF256" s="151">
        <f t="shared" si="22"/>
        <v>0</v>
      </c>
      <c r="BG256" s="151">
        <f t="shared" si="23"/>
        <v>0</v>
      </c>
      <c r="BH256" s="151">
        <f t="shared" si="24"/>
        <v>0</v>
      </c>
      <c r="BI256" s="151">
        <f t="shared" si="25"/>
        <v>0</v>
      </c>
      <c r="BJ256" s="14" t="s">
        <v>158</v>
      </c>
      <c r="BK256" s="151">
        <f t="shared" si="26"/>
        <v>0</v>
      </c>
      <c r="BL256" s="14" t="s">
        <v>157</v>
      </c>
      <c r="BM256" s="150" t="s">
        <v>531</v>
      </c>
    </row>
    <row r="257" spans="1:65" s="2" customFormat="1" ht="21.75" customHeight="1">
      <c r="A257" s="26"/>
      <c r="B257" s="138"/>
      <c r="C257" s="139" t="s">
        <v>353</v>
      </c>
      <c r="D257" s="139" t="s">
        <v>153</v>
      </c>
      <c r="E257" s="140" t="s">
        <v>532</v>
      </c>
      <c r="F257" s="141" t="s">
        <v>533</v>
      </c>
      <c r="G257" s="142" t="s">
        <v>173</v>
      </c>
      <c r="H257" s="143">
        <v>5.6580000000000004</v>
      </c>
      <c r="I257" s="144"/>
      <c r="J257" s="144"/>
      <c r="K257" s="145"/>
      <c r="L257" s="27"/>
      <c r="M257" s="146" t="s">
        <v>1</v>
      </c>
      <c r="N257" s="147" t="s">
        <v>33</v>
      </c>
      <c r="O257" s="148">
        <v>0</v>
      </c>
      <c r="P257" s="148">
        <f t="shared" si="18"/>
        <v>0</v>
      </c>
      <c r="Q257" s="148">
        <v>0</v>
      </c>
      <c r="R257" s="148">
        <f t="shared" si="19"/>
        <v>0</v>
      </c>
      <c r="S257" s="148">
        <v>0</v>
      </c>
      <c r="T257" s="149">
        <f t="shared" si="20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157</v>
      </c>
      <c r="AT257" s="150" t="s">
        <v>153</v>
      </c>
      <c r="AU257" s="150" t="s">
        <v>158</v>
      </c>
      <c r="AY257" s="14" t="s">
        <v>150</v>
      </c>
      <c r="BE257" s="151">
        <f t="shared" si="21"/>
        <v>0</v>
      </c>
      <c r="BF257" s="151">
        <f t="shared" si="22"/>
        <v>0</v>
      </c>
      <c r="BG257" s="151">
        <f t="shared" si="23"/>
        <v>0</v>
      </c>
      <c r="BH257" s="151">
        <f t="shared" si="24"/>
        <v>0</v>
      </c>
      <c r="BI257" s="151">
        <f t="shared" si="25"/>
        <v>0</v>
      </c>
      <c r="BJ257" s="14" t="s">
        <v>158</v>
      </c>
      <c r="BK257" s="151">
        <f t="shared" si="26"/>
        <v>0</v>
      </c>
      <c r="BL257" s="14" t="s">
        <v>157</v>
      </c>
      <c r="BM257" s="150" t="s">
        <v>534</v>
      </c>
    </row>
    <row r="258" spans="1:65" s="2" customFormat="1" ht="16.5" customHeight="1">
      <c r="A258" s="26"/>
      <c r="B258" s="138"/>
      <c r="C258" s="139" t="s">
        <v>535</v>
      </c>
      <c r="D258" s="139" t="s">
        <v>153</v>
      </c>
      <c r="E258" s="140" t="s">
        <v>536</v>
      </c>
      <c r="F258" s="141" t="s">
        <v>537</v>
      </c>
      <c r="G258" s="142" t="s">
        <v>156</v>
      </c>
      <c r="H258" s="143">
        <v>1.5</v>
      </c>
      <c r="I258" s="144"/>
      <c r="J258" s="144"/>
      <c r="K258" s="145"/>
      <c r="L258" s="27"/>
      <c r="M258" s="146" t="s">
        <v>1</v>
      </c>
      <c r="N258" s="147" t="s">
        <v>33</v>
      </c>
      <c r="O258" s="148">
        <v>0</v>
      </c>
      <c r="P258" s="148">
        <f t="shared" si="18"/>
        <v>0</v>
      </c>
      <c r="Q258" s="148">
        <v>1.7424999999999999</v>
      </c>
      <c r="R258" s="148">
        <f t="shared" si="19"/>
        <v>2.61375</v>
      </c>
      <c r="S258" s="148">
        <v>0</v>
      </c>
      <c r="T258" s="149">
        <f t="shared" si="20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157</v>
      </c>
      <c r="AT258" s="150" t="s">
        <v>153</v>
      </c>
      <c r="AU258" s="150" t="s">
        <v>158</v>
      </c>
      <c r="AY258" s="14" t="s">
        <v>150</v>
      </c>
      <c r="BE258" s="151">
        <f t="shared" si="21"/>
        <v>0</v>
      </c>
      <c r="BF258" s="151">
        <f t="shared" si="22"/>
        <v>0</v>
      </c>
      <c r="BG258" s="151">
        <f t="shared" si="23"/>
        <v>0</v>
      </c>
      <c r="BH258" s="151">
        <f t="shared" si="24"/>
        <v>0</v>
      </c>
      <c r="BI258" s="151">
        <f t="shared" si="25"/>
        <v>0</v>
      </c>
      <c r="BJ258" s="14" t="s">
        <v>158</v>
      </c>
      <c r="BK258" s="151">
        <f t="shared" si="26"/>
        <v>0</v>
      </c>
      <c r="BL258" s="14" t="s">
        <v>157</v>
      </c>
      <c r="BM258" s="150" t="s">
        <v>538</v>
      </c>
    </row>
    <row r="259" spans="1:65" s="2" customFormat="1" ht="21.75" customHeight="1">
      <c r="A259" s="26"/>
      <c r="B259" s="138"/>
      <c r="C259" s="139" t="s">
        <v>356</v>
      </c>
      <c r="D259" s="139" t="s">
        <v>153</v>
      </c>
      <c r="E259" s="140" t="s">
        <v>539</v>
      </c>
      <c r="F259" s="141" t="s">
        <v>540</v>
      </c>
      <c r="G259" s="142" t="s">
        <v>173</v>
      </c>
      <c r="H259" s="143">
        <v>216.63399999999999</v>
      </c>
      <c r="I259" s="144"/>
      <c r="J259" s="144"/>
      <c r="K259" s="145"/>
      <c r="L259" s="27"/>
      <c r="M259" s="146" t="s">
        <v>1</v>
      </c>
      <c r="N259" s="147" t="s">
        <v>33</v>
      </c>
      <c r="O259" s="148">
        <v>0</v>
      </c>
      <c r="P259" s="148">
        <f t="shared" si="18"/>
        <v>0</v>
      </c>
      <c r="Q259" s="148">
        <v>0</v>
      </c>
      <c r="R259" s="148">
        <f t="shared" si="19"/>
        <v>0</v>
      </c>
      <c r="S259" s="148">
        <v>0</v>
      </c>
      <c r="T259" s="149">
        <f t="shared" si="20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157</v>
      </c>
      <c r="AT259" s="150" t="s">
        <v>153</v>
      </c>
      <c r="AU259" s="150" t="s">
        <v>158</v>
      </c>
      <c r="AY259" s="14" t="s">
        <v>150</v>
      </c>
      <c r="BE259" s="151">
        <f t="shared" si="21"/>
        <v>0</v>
      </c>
      <c r="BF259" s="151">
        <f t="shared" si="22"/>
        <v>0</v>
      </c>
      <c r="BG259" s="151">
        <f t="shared" si="23"/>
        <v>0</v>
      </c>
      <c r="BH259" s="151">
        <f t="shared" si="24"/>
        <v>0</v>
      </c>
      <c r="BI259" s="151">
        <f t="shared" si="25"/>
        <v>0</v>
      </c>
      <c r="BJ259" s="14" t="s">
        <v>158</v>
      </c>
      <c r="BK259" s="151">
        <f t="shared" si="26"/>
        <v>0</v>
      </c>
      <c r="BL259" s="14" t="s">
        <v>157</v>
      </c>
      <c r="BM259" s="150" t="s">
        <v>541</v>
      </c>
    </row>
    <row r="260" spans="1:65" s="12" customFormat="1" ht="25.9" customHeight="1">
      <c r="B260" s="126"/>
      <c r="D260" s="127" t="s">
        <v>66</v>
      </c>
      <c r="E260" s="128" t="s">
        <v>542</v>
      </c>
      <c r="F260" s="128" t="s">
        <v>543</v>
      </c>
      <c r="J260" s="129"/>
      <c r="L260" s="126"/>
      <c r="M260" s="130"/>
      <c r="N260" s="131"/>
      <c r="O260" s="131"/>
      <c r="P260" s="132">
        <f>P261+P300+P393+P423</f>
        <v>280.08916019999998</v>
      </c>
      <c r="Q260" s="131"/>
      <c r="R260" s="132">
        <f>R261+R300+R393+R423</f>
        <v>67.876570509999993</v>
      </c>
      <c r="S260" s="131"/>
      <c r="T260" s="133">
        <f>T261+T300+T393+T423</f>
        <v>5.49444</v>
      </c>
      <c r="AR260" s="127" t="s">
        <v>75</v>
      </c>
      <c r="AT260" s="134" t="s">
        <v>66</v>
      </c>
      <c r="AU260" s="134" t="s">
        <v>67</v>
      </c>
      <c r="AY260" s="127" t="s">
        <v>150</v>
      </c>
      <c r="BK260" s="135">
        <f>BK261+BK300+BK393+BK423</f>
        <v>0</v>
      </c>
    </row>
    <row r="261" spans="1:65" s="12" customFormat="1" ht="22.9" customHeight="1">
      <c r="B261" s="126"/>
      <c r="D261" s="127" t="s">
        <v>66</v>
      </c>
      <c r="E261" s="136" t="s">
        <v>544</v>
      </c>
      <c r="F261" s="136" t="s">
        <v>545</v>
      </c>
      <c r="J261" s="137"/>
      <c r="L261" s="126"/>
      <c r="M261" s="130"/>
      <c r="N261" s="131"/>
      <c r="O261" s="131"/>
      <c r="P261" s="132">
        <f>P262+P265+P287</f>
        <v>0</v>
      </c>
      <c r="Q261" s="131"/>
      <c r="R261" s="132">
        <f>R262+R265+R287</f>
        <v>1.7476364000000002</v>
      </c>
      <c r="S261" s="131"/>
      <c r="T261" s="133">
        <f>T262+T265+T287</f>
        <v>3.4361999999999999</v>
      </c>
      <c r="AR261" s="127" t="s">
        <v>75</v>
      </c>
      <c r="AT261" s="134" t="s">
        <v>66</v>
      </c>
      <c r="AU261" s="134" t="s">
        <v>75</v>
      </c>
      <c r="AY261" s="127" t="s">
        <v>150</v>
      </c>
      <c r="BK261" s="135">
        <f>BK262+BK265+BK287</f>
        <v>0</v>
      </c>
    </row>
    <row r="262" spans="1:65" s="12" customFormat="1" ht="20.85" customHeight="1">
      <c r="B262" s="126"/>
      <c r="D262" s="127" t="s">
        <v>66</v>
      </c>
      <c r="E262" s="136" t="s">
        <v>546</v>
      </c>
      <c r="F262" s="136" t="s">
        <v>547</v>
      </c>
      <c r="J262" s="137"/>
      <c r="L262" s="126"/>
      <c r="M262" s="130"/>
      <c r="N262" s="131"/>
      <c r="O262" s="131"/>
      <c r="P262" s="132">
        <f>SUM(P263:P264)</f>
        <v>0</v>
      </c>
      <c r="Q262" s="131"/>
      <c r="R262" s="132">
        <f>SUM(R263:R264)</f>
        <v>0</v>
      </c>
      <c r="S262" s="131"/>
      <c r="T262" s="133">
        <f>SUM(T263:T264)</f>
        <v>0</v>
      </c>
      <c r="AR262" s="127" t="s">
        <v>75</v>
      </c>
      <c r="AT262" s="134" t="s">
        <v>66</v>
      </c>
      <c r="AU262" s="134" t="s">
        <v>158</v>
      </c>
      <c r="AY262" s="127" t="s">
        <v>150</v>
      </c>
      <c r="BK262" s="135">
        <f>SUM(BK263:BK264)</f>
        <v>0</v>
      </c>
    </row>
    <row r="263" spans="1:65" s="2" customFormat="1" ht="21.75" customHeight="1">
      <c r="A263" s="26"/>
      <c r="B263" s="138"/>
      <c r="C263" s="139" t="s">
        <v>548</v>
      </c>
      <c r="D263" s="139" t="s">
        <v>153</v>
      </c>
      <c r="E263" s="140" t="s">
        <v>549</v>
      </c>
      <c r="F263" s="141" t="s">
        <v>550</v>
      </c>
      <c r="G263" s="142" t="s">
        <v>220</v>
      </c>
      <c r="H263" s="143">
        <v>10</v>
      </c>
      <c r="I263" s="144"/>
      <c r="J263" s="144"/>
      <c r="K263" s="145"/>
      <c r="L263" s="27"/>
      <c r="M263" s="146" t="s">
        <v>1</v>
      </c>
      <c r="N263" s="147" t="s">
        <v>33</v>
      </c>
      <c r="O263" s="148">
        <v>0</v>
      </c>
      <c r="P263" s="148">
        <f>O263*H263</f>
        <v>0</v>
      </c>
      <c r="Q263" s="148">
        <v>0</v>
      </c>
      <c r="R263" s="148">
        <f>Q263*H263</f>
        <v>0</v>
      </c>
      <c r="S263" s="148">
        <v>0</v>
      </c>
      <c r="T263" s="149">
        <f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157</v>
      </c>
      <c r="AT263" s="150" t="s">
        <v>153</v>
      </c>
      <c r="AU263" s="150" t="s">
        <v>161</v>
      </c>
      <c r="AY263" s="14" t="s">
        <v>150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4" t="s">
        <v>158</v>
      </c>
      <c r="BK263" s="151">
        <f>ROUND(I263*H263,2)</f>
        <v>0</v>
      </c>
      <c r="BL263" s="14" t="s">
        <v>157</v>
      </c>
      <c r="BM263" s="150" t="s">
        <v>551</v>
      </c>
    </row>
    <row r="264" spans="1:65" s="2" customFormat="1" ht="21.75" customHeight="1">
      <c r="A264" s="26"/>
      <c r="B264" s="138"/>
      <c r="C264" s="139" t="s">
        <v>360</v>
      </c>
      <c r="D264" s="139" t="s">
        <v>153</v>
      </c>
      <c r="E264" s="140" t="s">
        <v>552</v>
      </c>
      <c r="F264" s="141" t="s">
        <v>553</v>
      </c>
      <c r="G264" s="142" t="s">
        <v>554</v>
      </c>
      <c r="H264" s="143">
        <v>0.95</v>
      </c>
      <c r="I264" s="144"/>
      <c r="J264" s="144"/>
      <c r="K264" s="145"/>
      <c r="L264" s="27"/>
      <c r="M264" s="146" t="s">
        <v>1</v>
      </c>
      <c r="N264" s="147" t="s">
        <v>33</v>
      </c>
      <c r="O264" s="148">
        <v>0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157</v>
      </c>
      <c r="AT264" s="150" t="s">
        <v>153</v>
      </c>
      <c r="AU264" s="150" t="s">
        <v>161</v>
      </c>
      <c r="AY264" s="14" t="s">
        <v>150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4" t="s">
        <v>158</v>
      </c>
      <c r="BK264" s="151">
        <f>ROUND(I264*H264,2)</f>
        <v>0</v>
      </c>
      <c r="BL264" s="14" t="s">
        <v>157</v>
      </c>
      <c r="BM264" s="150" t="s">
        <v>555</v>
      </c>
    </row>
    <row r="265" spans="1:65" s="12" customFormat="1" ht="20.85" customHeight="1">
      <c r="B265" s="126"/>
      <c r="D265" s="127" t="s">
        <v>66</v>
      </c>
      <c r="E265" s="136" t="s">
        <v>556</v>
      </c>
      <c r="F265" s="136" t="s">
        <v>557</v>
      </c>
      <c r="J265" s="137"/>
      <c r="L265" s="126"/>
      <c r="M265" s="130"/>
      <c r="N265" s="131"/>
      <c r="O265" s="131"/>
      <c r="P265" s="132">
        <f>SUM(P266:P286)</f>
        <v>0</v>
      </c>
      <c r="Q265" s="131"/>
      <c r="R265" s="132">
        <f>SUM(R266:R286)</f>
        <v>1.0776242</v>
      </c>
      <c r="S265" s="131"/>
      <c r="T265" s="133">
        <f>SUM(T266:T286)</f>
        <v>3.4361999999999999</v>
      </c>
      <c r="AR265" s="127" t="s">
        <v>75</v>
      </c>
      <c r="AT265" s="134" t="s">
        <v>66</v>
      </c>
      <c r="AU265" s="134" t="s">
        <v>158</v>
      </c>
      <c r="AY265" s="127" t="s">
        <v>150</v>
      </c>
      <c r="BK265" s="135">
        <f>SUM(BK266:BK286)</f>
        <v>0</v>
      </c>
    </row>
    <row r="266" spans="1:65" s="2" customFormat="1" ht="21.75" customHeight="1">
      <c r="A266" s="26"/>
      <c r="B266" s="138"/>
      <c r="C266" s="139" t="s">
        <v>558</v>
      </c>
      <c r="D266" s="139" t="s">
        <v>153</v>
      </c>
      <c r="E266" s="140" t="s">
        <v>559</v>
      </c>
      <c r="F266" s="141" t="s">
        <v>560</v>
      </c>
      <c r="G266" s="142" t="s">
        <v>220</v>
      </c>
      <c r="H266" s="143">
        <v>343.62</v>
      </c>
      <c r="I266" s="144"/>
      <c r="J266" s="144"/>
      <c r="K266" s="145"/>
      <c r="L266" s="27"/>
      <c r="M266" s="146" t="s">
        <v>1</v>
      </c>
      <c r="N266" s="147" t="s">
        <v>33</v>
      </c>
      <c r="O266" s="148">
        <v>0</v>
      </c>
      <c r="P266" s="148">
        <f t="shared" ref="P266:P286" si="27">O266*H266</f>
        <v>0</v>
      </c>
      <c r="Q266" s="148">
        <v>0</v>
      </c>
      <c r="R266" s="148">
        <f t="shared" ref="R266:R286" si="28">Q266*H266</f>
        <v>0</v>
      </c>
      <c r="S266" s="148">
        <v>0.01</v>
      </c>
      <c r="T266" s="149">
        <f t="shared" ref="T266:T286" si="29">S266*H266</f>
        <v>3.4361999999999999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157</v>
      </c>
      <c r="AT266" s="150" t="s">
        <v>153</v>
      </c>
      <c r="AU266" s="150" t="s">
        <v>161</v>
      </c>
      <c r="AY266" s="14" t="s">
        <v>150</v>
      </c>
      <c r="BE266" s="151">
        <f t="shared" ref="BE266:BE286" si="30">IF(N266="základná",J266,0)</f>
        <v>0</v>
      </c>
      <c r="BF266" s="151">
        <f t="shared" ref="BF266:BF286" si="31">IF(N266="znížená",J266,0)</f>
        <v>0</v>
      </c>
      <c r="BG266" s="151">
        <f t="shared" ref="BG266:BG286" si="32">IF(N266="zákl. prenesená",J266,0)</f>
        <v>0</v>
      </c>
      <c r="BH266" s="151">
        <f t="shared" ref="BH266:BH286" si="33">IF(N266="zníž. prenesená",J266,0)</f>
        <v>0</v>
      </c>
      <c r="BI266" s="151">
        <f t="shared" ref="BI266:BI286" si="34">IF(N266="nulová",J266,0)</f>
        <v>0</v>
      </c>
      <c r="BJ266" s="14" t="s">
        <v>158</v>
      </c>
      <c r="BK266" s="151">
        <f t="shared" ref="BK266:BK286" si="35">ROUND(I266*H266,2)</f>
        <v>0</v>
      </c>
      <c r="BL266" s="14" t="s">
        <v>157</v>
      </c>
      <c r="BM266" s="150" t="s">
        <v>561</v>
      </c>
    </row>
    <row r="267" spans="1:65" s="2" customFormat="1" ht="21.75" customHeight="1">
      <c r="A267" s="26"/>
      <c r="B267" s="138"/>
      <c r="C267" s="139" t="s">
        <v>363</v>
      </c>
      <c r="D267" s="139" t="s">
        <v>153</v>
      </c>
      <c r="E267" s="140" t="s">
        <v>562</v>
      </c>
      <c r="F267" s="141" t="s">
        <v>563</v>
      </c>
      <c r="G267" s="142" t="s">
        <v>220</v>
      </c>
      <c r="H267" s="143">
        <v>354.04</v>
      </c>
      <c r="I267" s="144"/>
      <c r="J267" s="144"/>
      <c r="K267" s="145"/>
      <c r="L267" s="27"/>
      <c r="M267" s="146" t="s">
        <v>1</v>
      </c>
      <c r="N267" s="147" t="s">
        <v>33</v>
      </c>
      <c r="O267" s="148">
        <v>0</v>
      </c>
      <c r="P267" s="148">
        <f t="shared" si="27"/>
        <v>0</v>
      </c>
      <c r="Q267" s="148">
        <v>3.0000000000000001E-5</v>
      </c>
      <c r="R267" s="148">
        <f t="shared" si="28"/>
        <v>1.0621200000000001E-2</v>
      </c>
      <c r="S267" s="148">
        <v>0</v>
      </c>
      <c r="T267" s="149">
        <f t="shared" si="29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157</v>
      </c>
      <c r="AT267" s="150" t="s">
        <v>153</v>
      </c>
      <c r="AU267" s="150" t="s">
        <v>161</v>
      </c>
      <c r="AY267" s="14" t="s">
        <v>150</v>
      </c>
      <c r="BE267" s="151">
        <f t="shared" si="30"/>
        <v>0</v>
      </c>
      <c r="BF267" s="151">
        <f t="shared" si="31"/>
        <v>0</v>
      </c>
      <c r="BG267" s="151">
        <f t="shared" si="32"/>
        <v>0</v>
      </c>
      <c r="BH267" s="151">
        <f t="shared" si="33"/>
        <v>0</v>
      </c>
      <c r="BI267" s="151">
        <f t="shared" si="34"/>
        <v>0</v>
      </c>
      <c r="BJ267" s="14" t="s">
        <v>158</v>
      </c>
      <c r="BK267" s="151">
        <f t="shared" si="35"/>
        <v>0</v>
      </c>
      <c r="BL267" s="14" t="s">
        <v>157</v>
      </c>
      <c r="BM267" s="150" t="s">
        <v>564</v>
      </c>
    </row>
    <row r="268" spans="1:65" s="2" customFormat="1" ht="16.5" customHeight="1">
      <c r="A268" s="26"/>
      <c r="B268" s="138"/>
      <c r="C268" s="152" t="s">
        <v>565</v>
      </c>
      <c r="D268" s="152" t="s">
        <v>188</v>
      </c>
      <c r="E268" s="153" t="s">
        <v>566</v>
      </c>
      <c r="F268" s="154" t="s">
        <v>567</v>
      </c>
      <c r="G268" s="155" t="s">
        <v>220</v>
      </c>
      <c r="H268" s="156">
        <v>389.45</v>
      </c>
      <c r="I268" s="157"/>
      <c r="J268" s="157"/>
      <c r="K268" s="158"/>
      <c r="L268" s="159"/>
      <c r="M268" s="160" t="s">
        <v>1</v>
      </c>
      <c r="N268" s="161" t="s">
        <v>33</v>
      </c>
      <c r="O268" s="148">
        <v>0</v>
      </c>
      <c r="P268" s="148">
        <f t="shared" si="27"/>
        <v>0</v>
      </c>
      <c r="Q268" s="148">
        <v>2.5400000000000002E-3</v>
      </c>
      <c r="R268" s="148">
        <f t="shared" si="28"/>
        <v>0.98920300000000005</v>
      </c>
      <c r="S268" s="148">
        <v>0</v>
      </c>
      <c r="T268" s="149">
        <f t="shared" si="29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169</v>
      </c>
      <c r="AT268" s="150" t="s">
        <v>188</v>
      </c>
      <c r="AU268" s="150" t="s">
        <v>161</v>
      </c>
      <c r="AY268" s="14" t="s">
        <v>150</v>
      </c>
      <c r="BE268" s="151">
        <f t="shared" si="30"/>
        <v>0</v>
      </c>
      <c r="BF268" s="151">
        <f t="shared" si="31"/>
        <v>0</v>
      </c>
      <c r="BG268" s="151">
        <f t="shared" si="32"/>
        <v>0</v>
      </c>
      <c r="BH268" s="151">
        <f t="shared" si="33"/>
        <v>0</v>
      </c>
      <c r="BI268" s="151">
        <f t="shared" si="34"/>
        <v>0</v>
      </c>
      <c r="BJ268" s="14" t="s">
        <v>158</v>
      </c>
      <c r="BK268" s="151">
        <f t="shared" si="35"/>
        <v>0</v>
      </c>
      <c r="BL268" s="14" t="s">
        <v>157</v>
      </c>
      <c r="BM268" s="150" t="s">
        <v>568</v>
      </c>
    </row>
    <row r="269" spans="1:65" s="2" customFormat="1" ht="16.5" customHeight="1">
      <c r="A269" s="26"/>
      <c r="B269" s="138"/>
      <c r="C269" s="139" t="s">
        <v>367</v>
      </c>
      <c r="D269" s="139" t="s">
        <v>153</v>
      </c>
      <c r="E269" s="140" t="s">
        <v>569</v>
      </c>
      <c r="F269" s="141" t="s">
        <v>570</v>
      </c>
      <c r="G269" s="142" t="s">
        <v>220</v>
      </c>
      <c r="H269" s="143">
        <v>354.04</v>
      </c>
      <c r="I269" s="144"/>
      <c r="J269" s="144"/>
      <c r="K269" s="145"/>
      <c r="L269" s="27"/>
      <c r="M269" s="146" t="s">
        <v>1</v>
      </c>
      <c r="N269" s="147" t="s">
        <v>33</v>
      </c>
      <c r="O269" s="148">
        <v>0</v>
      </c>
      <c r="P269" s="148">
        <f t="shared" si="27"/>
        <v>0</v>
      </c>
      <c r="Q269" s="148">
        <v>0</v>
      </c>
      <c r="R269" s="148">
        <f t="shared" si="28"/>
        <v>0</v>
      </c>
      <c r="S269" s="148">
        <v>0</v>
      </c>
      <c r="T269" s="149">
        <f t="shared" si="29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157</v>
      </c>
      <c r="AT269" s="150" t="s">
        <v>153</v>
      </c>
      <c r="AU269" s="150" t="s">
        <v>161</v>
      </c>
      <c r="AY269" s="14" t="s">
        <v>150</v>
      </c>
      <c r="BE269" s="151">
        <f t="shared" si="30"/>
        <v>0</v>
      </c>
      <c r="BF269" s="151">
        <f t="shared" si="31"/>
        <v>0</v>
      </c>
      <c r="BG269" s="151">
        <f t="shared" si="32"/>
        <v>0</v>
      </c>
      <c r="BH269" s="151">
        <f t="shared" si="33"/>
        <v>0</v>
      </c>
      <c r="BI269" s="151">
        <f t="shared" si="34"/>
        <v>0</v>
      </c>
      <c r="BJ269" s="14" t="s">
        <v>158</v>
      </c>
      <c r="BK269" s="151">
        <f t="shared" si="35"/>
        <v>0</v>
      </c>
      <c r="BL269" s="14" t="s">
        <v>157</v>
      </c>
      <c r="BM269" s="150" t="s">
        <v>571</v>
      </c>
    </row>
    <row r="270" spans="1:65" s="2" customFormat="1" ht="16.5" customHeight="1">
      <c r="A270" s="26"/>
      <c r="B270" s="138"/>
      <c r="C270" s="152" t="s">
        <v>572</v>
      </c>
      <c r="D270" s="152" t="s">
        <v>188</v>
      </c>
      <c r="E270" s="153" t="s">
        <v>573</v>
      </c>
      <c r="F270" s="154" t="s">
        <v>574</v>
      </c>
      <c r="G270" s="155" t="s">
        <v>220</v>
      </c>
      <c r="H270" s="156">
        <v>389.45</v>
      </c>
      <c r="I270" s="157"/>
      <c r="J270" s="157"/>
      <c r="K270" s="158"/>
      <c r="L270" s="159"/>
      <c r="M270" s="160" t="s">
        <v>1</v>
      </c>
      <c r="N270" s="161" t="s">
        <v>33</v>
      </c>
      <c r="O270" s="148">
        <v>0</v>
      </c>
      <c r="P270" s="148">
        <f t="shared" si="27"/>
        <v>0</v>
      </c>
      <c r="Q270" s="148">
        <v>0</v>
      </c>
      <c r="R270" s="148">
        <f t="shared" si="28"/>
        <v>0</v>
      </c>
      <c r="S270" s="148">
        <v>0</v>
      </c>
      <c r="T270" s="149">
        <f t="shared" si="29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216</v>
      </c>
      <c r="AT270" s="150" t="s">
        <v>188</v>
      </c>
      <c r="AU270" s="150" t="s">
        <v>161</v>
      </c>
      <c r="AY270" s="14" t="s">
        <v>150</v>
      </c>
      <c r="BE270" s="151">
        <f t="shared" si="30"/>
        <v>0</v>
      </c>
      <c r="BF270" s="151">
        <f t="shared" si="31"/>
        <v>0</v>
      </c>
      <c r="BG270" s="151">
        <f t="shared" si="32"/>
        <v>0</v>
      </c>
      <c r="BH270" s="151">
        <f t="shared" si="33"/>
        <v>0</v>
      </c>
      <c r="BI270" s="151">
        <f t="shared" si="34"/>
        <v>0</v>
      </c>
      <c r="BJ270" s="14" t="s">
        <v>158</v>
      </c>
      <c r="BK270" s="151">
        <f t="shared" si="35"/>
        <v>0</v>
      </c>
      <c r="BL270" s="14" t="s">
        <v>186</v>
      </c>
      <c r="BM270" s="150" t="s">
        <v>575</v>
      </c>
    </row>
    <row r="271" spans="1:65" s="2" customFormat="1" ht="21.75" customHeight="1">
      <c r="A271" s="26"/>
      <c r="B271" s="138"/>
      <c r="C271" s="139" t="s">
        <v>374</v>
      </c>
      <c r="D271" s="139" t="s">
        <v>153</v>
      </c>
      <c r="E271" s="140" t="s">
        <v>576</v>
      </c>
      <c r="F271" s="141" t="s">
        <v>577</v>
      </c>
      <c r="G271" s="142" t="s">
        <v>463</v>
      </c>
      <c r="H271" s="143">
        <v>10</v>
      </c>
      <c r="I271" s="144"/>
      <c r="J271" s="144"/>
      <c r="K271" s="145"/>
      <c r="L271" s="27"/>
      <c r="M271" s="146" t="s">
        <v>1</v>
      </c>
      <c r="N271" s="147" t="s">
        <v>33</v>
      </c>
      <c r="O271" s="148">
        <v>0</v>
      </c>
      <c r="P271" s="148">
        <f t="shared" si="27"/>
        <v>0</v>
      </c>
      <c r="Q271" s="148">
        <v>0</v>
      </c>
      <c r="R271" s="148">
        <f t="shared" si="28"/>
        <v>0</v>
      </c>
      <c r="S271" s="148">
        <v>0</v>
      </c>
      <c r="T271" s="149">
        <f t="shared" si="29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186</v>
      </c>
      <c r="AT271" s="150" t="s">
        <v>153</v>
      </c>
      <c r="AU271" s="150" t="s">
        <v>161</v>
      </c>
      <c r="AY271" s="14" t="s">
        <v>150</v>
      </c>
      <c r="BE271" s="151">
        <f t="shared" si="30"/>
        <v>0</v>
      </c>
      <c r="BF271" s="151">
        <f t="shared" si="31"/>
        <v>0</v>
      </c>
      <c r="BG271" s="151">
        <f t="shared" si="32"/>
        <v>0</v>
      </c>
      <c r="BH271" s="151">
        <f t="shared" si="33"/>
        <v>0</v>
      </c>
      <c r="BI271" s="151">
        <f t="shared" si="34"/>
        <v>0</v>
      </c>
      <c r="BJ271" s="14" t="s">
        <v>158</v>
      </c>
      <c r="BK271" s="151">
        <f t="shared" si="35"/>
        <v>0</v>
      </c>
      <c r="BL271" s="14" t="s">
        <v>186</v>
      </c>
      <c r="BM271" s="150" t="s">
        <v>578</v>
      </c>
    </row>
    <row r="272" spans="1:65" s="2" customFormat="1" ht="21.75" customHeight="1">
      <c r="A272" s="26"/>
      <c r="B272" s="138"/>
      <c r="C272" s="152" t="s">
        <v>579</v>
      </c>
      <c r="D272" s="152" t="s">
        <v>188</v>
      </c>
      <c r="E272" s="153" t="s">
        <v>580</v>
      </c>
      <c r="F272" s="154" t="s">
        <v>581</v>
      </c>
      <c r="G272" s="155" t="s">
        <v>220</v>
      </c>
      <c r="H272" s="156">
        <v>1.1499999999999999</v>
      </c>
      <c r="I272" s="157"/>
      <c r="J272" s="157"/>
      <c r="K272" s="158"/>
      <c r="L272" s="159"/>
      <c r="M272" s="160" t="s">
        <v>1</v>
      </c>
      <c r="N272" s="161" t="s">
        <v>33</v>
      </c>
      <c r="O272" s="148">
        <v>0</v>
      </c>
      <c r="P272" s="148">
        <f t="shared" si="27"/>
        <v>0</v>
      </c>
      <c r="Q272" s="148">
        <v>0</v>
      </c>
      <c r="R272" s="148">
        <f t="shared" si="28"/>
        <v>0</v>
      </c>
      <c r="S272" s="148">
        <v>0</v>
      </c>
      <c r="T272" s="149">
        <f t="shared" si="29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216</v>
      </c>
      <c r="AT272" s="150" t="s">
        <v>188</v>
      </c>
      <c r="AU272" s="150" t="s">
        <v>161</v>
      </c>
      <c r="AY272" s="14" t="s">
        <v>150</v>
      </c>
      <c r="BE272" s="151">
        <f t="shared" si="30"/>
        <v>0</v>
      </c>
      <c r="BF272" s="151">
        <f t="shared" si="31"/>
        <v>0</v>
      </c>
      <c r="BG272" s="151">
        <f t="shared" si="32"/>
        <v>0</v>
      </c>
      <c r="BH272" s="151">
        <f t="shared" si="33"/>
        <v>0</v>
      </c>
      <c r="BI272" s="151">
        <f t="shared" si="34"/>
        <v>0</v>
      </c>
      <c r="BJ272" s="14" t="s">
        <v>158</v>
      </c>
      <c r="BK272" s="151">
        <f t="shared" si="35"/>
        <v>0</v>
      </c>
      <c r="BL272" s="14" t="s">
        <v>186</v>
      </c>
      <c r="BM272" s="150" t="s">
        <v>582</v>
      </c>
    </row>
    <row r="273" spans="1:65" s="2" customFormat="1" ht="21.75" customHeight="1">
      <c r="A273" s="26"/>
      <c r="B273" s="138"/>
      <c r="C273" s="139" t="s">
        <v>377</v>
      </c>
      <c r="D273" s="139" t="s">
        <v>153</v>
      </c>
      <c r="E273" s="140" t="s">
        <v>583</v>
      </c>
      <c r="F273" s="141" t="s">
        <v>584</v>
      </c>
      <c r="G273" s="142" t="s">
        <v>463</v>
      </c>
      <c r="H273" s="143">
        <v>1</v>
      </c>
      <c r="I273" s="144"/>
      <c r="J273" s="144"/>
      <c r="K273" s="145"/>
      <c r="L273" s="27"/>
      <c r="M273" s="146" t="s">
        <v>1</v>
      </c>
      <c r="N273" s="147" t="s">
        <v>33</v>
      </c>
      <c r="O273" s="148">
        <v>0</v>
      </c>
      <c r="P273" s="148">
        <f t="shared" si="27"/>
        <v>0</v>
      </c>
      <c r="Q273" s="148">
        <v>0</v>
      </c>
      <c r="R273" s="148">
        <f t="shared" si="28"/>
        <v>0</v>
      </c>
      <c r="S273" s="148">
        <v>0</v>
      </c>
      <c r="T273" s="149">
        <f t="shared" si="29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186</v>
      </c>
      <c r="AT273" s="150" t="s">
        <v>153</v>
      </c>
      <c r="AU273" s="150" t="s">
        <v>161</v>
      </c>
      <c r="AY273" s="14" t="s">
        <v>150</v>
      </c>
      <c r="BE273" s="151">
        <f t="shared" si="30"/>
        <v>0</v>
      </c>
      <c r="BF273" s="151">
        <f t="shared" si="31"/>
        <v>0</v>
      </c>
      <c r="BG273" s="151">
        <f t="shared" si="32"/>
        <v>0</v>
      </c>
      <c r="BH273" s="151">
        <f t="shared" si="33"/>
        <v>0</v>
      </c>
      <c r="BI273" s="151">
        <f t="shared" si="34"/>
        <v>0</v>
      </c>
      <c r="BJ273" s="14" t="s">
        <v>158</v>
      </c>
      <c r="BK273" s="151">
        <f t="shared" si="35"/>
        <v>0</v>
      </c>
      <c r="BL273" s="14" t="s">
        <v>186</v>
      </c>
      <c r="BM273" s="150" t="s">
        <v>585</v>
      </c>
    </row>
    <row r="274" spans="1:65" s="2" customFormat="1" ht="16.5" customHeight="1">
      <c r="A274" s="26"/>
      <c r="B274" s="138"/>
      <c r="C274" s="152" t="s">
        <v>586</v>
      </c>
      <c r="D274" s="152" t="s">
        <v>188</v>
      </c>
      <c r="E274" s="153" t="s">
        <v>587</v>
      </c>
      <c r="F274" s="154" t="s">
        <v>588</v>
      </c>
      <c r="G274" s="155" t="s">
        <v>220</v>
      </c>
      <c r="H274" s="156">
        <v>0.115</v>
      </c>
      <c r="I274" s="157"/>
      <c r="J274" s="157"/>
      <c r="K274" s="158"/>
      <c r="L274" s="159"/>
      <c r="M274" s="160" t="s">
        <v>1</v>
      </c>
      <c r="N274" s="161" t="s">
        <v>33</v>
      </c>
      <c r="O274" s="148">
        <v>0</v>
      </c>
      <c r="P274" s="148">
        <f t="shared" si="27"/>
        <v>0</v>
      </c>
      <c r="Q274" s="148">
        <v>0</v>
      </c>
      <c r="R274" s="148">
        <f t="shared" si="28"/>
        <v>0</v>
      </c>
      <c r="S274" s="148">
        <v>0</v>
      </c>
      <c r="T274" s="149">
        <f t="shared" si="29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216</v>
      </c>
      <c r="AT274" s="150" t="s">
        <v>188</v>
      </c>
      <c r="AU274" s="150" t="s">
        <v>161</v>
      </c>
      <c r="AY274" s="14" t="s">
        <v>150</v>
      </c>
      <c r="BE274" s="151">
        <f t="shared" si="30"/>
        <v>0</v>
      </c>
      <c r="BF274" s="151">
        <f t="shared" si="31"/>
        <v>0</v>
      </c>
      <c r="BG274" s="151">
        <f t="shared" si="32"/>
        <v>0</v>
      </c>
      <c r="BH274" s="151">
        <f t="shared" si="33"/>
        <v>0</v>
      </c>
      <c r="BI274" s="151">
        <f t="shared" si="34"/>
        <v>0</v>
      </c>
      <c r="BJ274" s="14" t="s">
        <v>158</v>
      </c>
      <c r="BK274" s="151">
        <f t="shared" si="35"/>
        <v>0</v>
      </c>
      <c r="BL274" s="14" t="s">
        <v>186</v>
      </c>
      <c r="BM274" s="150" t="s">
        <v>589</v>
      </c>
    </row>
    <row r="275" spans="1:65" s="2" customFormat="1" ht="21.75" customHeight="1">
      <c r="A275" s="26"/>
      <c r="B275" s="138"/>
      <c r="C275" s="139" t="s">
        <v>381</v>
      </c>
      <c r="D275" s="139" t="s">
        <v>153</v>
      </c>
      <c r="E275" s="140" t="s">
        <v>590</v>
      </c>
      <c r="F275" s="141" t="s">
        <v>591</v>
      </c>
      <c r="G275" s="142" t="s">
        <v>463</v>
      </c>
      <c r="H275" s="143">
        <v>8</v>
      </c>
      <c r="I275" s="144"/>
      <c r="J275" s="144"/>
      <c r="K275" s="145"/>
      <c r="L275" s="27"/>
      <c r="M275" s="146" t="s">
        <v>1</v>
      </c>
      <c r="N275" s="147" t="s">
        <v>33</v>
      </c>
      <c r="O275" s="148">
        <v>0</v>
      </c>
      <c r="P275" s="148">
        <f t="shared" si="27"/>
        <v>0</v>
      </c>
      <c r="Q275" s="148">
        <v>0</v>
      </c>
      <c r="R275" s="148">
        <f t="shared" si="28"/>
        <v>0</v>
      </c>
      <c r="S275" s="148">
        <v>0</v>
      </c>
      <c r="T275" s="149">
        <f t="shared" si="29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186</v>
      </c>
      <c r="AT275" s="150" t="s">
        <v>153</v>
      </c>
      <c r="AU275" s="150" t="s">
        <v>161</v>
      </c>
      <c r="AY275" s="14" t="s">
        <v>150</v>
      </c>
      <c r="BE275" s="151">
        <f t="shared" si="30"/>
        <v>0</v>
      </c>
      <c r="BF275" s="151">
        <f t="shared" si="31"/>
        <v>0</v>
      </c>
      <c r="BG275" s="151">
        <f t="shared" si="32"/>
        <v>0</v>
      </c>
      <c r="BH275" s="151">
        <f t="shared" si="33"/>
        <v>0</v>
      </c>
      <c r="BI275" s="151">
        <f t="shared" si="34"/>
        <v>0</v>
      </c>
      <c r="BJ275" s="14" t="s">
        <v>158</v>
      </c>
      <c r="BK275" s="151">
        <f t="shared" si="35"/>
        <v>0</v>
      </c>
      <c r="BL275" s="14" t="s">
        <v>186</v>
      </c>
      <c r="BM275" s="150" t="s">
        <v>592</v>
      </c>
    </row>
    <row r="276" spans="1:65" s="2" customFormat="1" ht="16.5" customHeight="1">
      <c r="A276" s="26"/>
      <c r="B276" s="138"/>
      <c r="C276" s="152" t="s">
        <v>593</v>
      </c>
      <c r="D276" s="152" t="s">
        <v>188</v>
      </c>
      <c r="E276" s="153" t="s">
        <v>594</v>
      </c>
      <c r="F276" s="154" t="s">
        <v>588</v>
      </c>
      <c r="G276" s="155" t="s">
        <v>220</v>
      </c>
      <c r="H276" s="156">
        <v>0.44</v>
      </c>
      <c r="I276" s="157"/>
      <c r="J276" s="157"/>
      <c r="K276" s="158"/>
      <c r="L276" s="159"/>
      <c r="M276" s="160" t="s">
        <v>1</v>
      </c>
      <c r="N276" s="161" t="s">
        <v>33</v>
      </c>
      <c r="O276" s="148">
        <v>0</v>
      </c>
      <c r="P276" s="148">
        <f t="shared" si="27"/>
        <v>0</v>
      </c>
      <c r="Q276" s="148">
        <v>0</v>
      </c>
      <c r="R276" s="148">
        <f t="shared" si="28"/>
        <v>0</v>
      </c>
      <c r="S276" s="148">
        <v>0</v>
      </c>
      <c r="T276" s="149">
        <f t="shared" si="29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216</v>
      </c>
      <c r="AT276" s="150" t="s">
        <v>188</v>
      </c>
      <c r="AU276" s="150" t="s">
        <v>161</v>
      </c>
      <c r="AY276" s="14" t="s">
        <v>150</v>
      </c>
      <c r="BE276" s="151">
        <f t="shared" si="30"/>
        <v>0</v>
      </c>
      <c r="BF276" s="151">
        <f t="shared" si="31"/>
        <v>0</v>
      </c>
      <c r="BG276" s="151">
        <f t="shared" si="32"/>
        <v>0</v>
      </c>
      <c r="BH276" s="151">
        <f t="shared" si="33"/>
        <v>0</v>
      </c>
      <c r="BI276" s="151">
        <f t="shared" si="34"/>
        <v>0</v>
      </c>
      <c r="BJ276" s="14" t="s">
        <v>158</v>
      </c>
      <c r="BK276" s="151">
        <f t="shared" si="35"/>
        <v>0</v>
      </c>
      <c r="BL276" s="14" t="s">
        <v>186</v>
      </c>
      <c r="BM276" s="150" t="s">
        <v>595</v>
      </c>
    </row>
    <row r="277" spans="1:65" s="2" customFormat="1" ht="33" customHeight="1">
      <c r="A277" s="26"/>
      <c r="B277" s="138"/>
      <c r="C277" s="139" t="s">
        <v>386</v>
      </c>
      <c r="D277" s="139" t="s">
        <v>153</v>
      </c>
      <c r="E277" s="140" t="s">
        <v>596</v>
      </c>
      <c r="F277" s="141" t="s">
        <v>597</v>
      </c>
      <c r="G277" s="142" t="s">
        <v>205</v>
      </c>
      <c r="H277" s="143">
        <v>75.8</v>
      </c>
      <c r="I277" s="144"/>
      <c r="J277" s="144"/>
      <c r="K277" s="145"/>
      <c r="L277" s="27"/>
      <c r="M277" s="146" t="s">
        <v>1</v>
      </c>
      <c r="N277" s="147" t="s">
        <v>33</v>
      </c>
      <c r="O277" s="148">
        <v>0</v>
      </c>
      <c r="P277" s="148">
        <f t="shared" si="27"/>
        <v>0</v>
      </c>
      <c r="Q277" s="148">
        <v>0</v>
      </c>
      <c r="R277" s="148">
        <f t="shared" si="28"/>
        <v>0</v>
      </c>
      <c r="S277" s="148">
        <v>0</v>
      </c>
      <c r="T277" s="149">
        <f t="shared" si="29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186</v>
      </c>
      <c r="AT277" s="150" t="s">
        <v>153</v>
      </c>
      <c r="AU277" s="150" t="s">
        <v>161</v>
      </c>
      <c r="AY277" s="14" t="s">
        <v>150</v>
      </c>
      <c r="BE277" s="151">
        <f t="shared" si="30"/>
        <v>0</v>
      </c>
      <c r="BF277" s="151">
        <f t="shared" si="31"/>
        <v>0</v>
      </c>
      <c r="BG277" s="151">
        <f t="shared" si="32"/>
        <v>0</v>
      </c>
      <c r="BH277" s="151">
        <f t="shared" si="33"/>
        <v>0</v>
      </c>
      <c r="BI277" s="151">
        <f t="shared" si="34"/>
        <v>0</v>
      </c>
      <c r="BJ277" s="14" t="s">
        <v>158</v>
      </c>
      <c r="BK277" s="151">
        <f t="shared" si="35"/>
        <v>0</v>
      </c>
      <c r="BL277" s="14" t="s">
        <v>186</v>
      </c>
      <c r="BM277" s="150" t="s">
        <v>598</v>
      </c>
    </row>
    <row r="278" spans="1:65" s="2" customFormat="1" ht="16.5" customHeight="1">
      <c r="A278" s="26"/>
      <c r="B278" s="138"/>
      <c r="C278" s="152" t="s">
        <v>599</v>
      </c>
      <c r="D278" s="152" t="s">
        <v>188</v>
      </c>
      <c r="E278" s="153" t="s">
        <v>600</v>
      </c>
      <c r="F278" s="154" t="s">
        <v>601</v>
      </c>
      <c r="G278" s="155" t="s">
        <v>463</v>
      </c>
      <c r="H278" s="156">
        <v>911.6</v>
      </c>
      <c r="I278" s="157"/>
      <c r="J278" s="157"/>
      <c r="K278" s="158"/>
      <c r="L278" s="159"/>
      <c r="M278" s="160" t="s">
        <v>1</v>
      </c>
      <c r="N278" s="161" t="s">
        <v>33</v>
      </c>
      <c r="O278" s="148">
        <v>0</v>
      </c>
      <c r="P278" s="148">
        <f t="shared" si="27"/>
        <v>0</v>
      </c>
      <c r="Q278" s="148">
        <v>0</v>
      </c>
      <c r="R278" s="148">
        <f t="shared" si="28"/>
        <v>0</v>
      </c>
      <c r="S278" s="148">
        <v>0</v>
      </c>
      <c r="T278" s="149">
        <f t="shared" si="29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216</v>
      </c>
      <c r="AT278" s="150" t="s">
        <v>188</v>
      </c>
      <c r="AU278" s="150" t="s">
        <v>161</v>
      </c>
      <c r="AY278" s="14" t="s">
        <v>150</v>
      </c>
      <c r="BE278" s="151">
        <f t="shared" si="30"/>
        <v>0</v>
      </c>
      <c r="BF278" s="151">
        <f t="shared" si="31"/>
        <v>0</v>
      </c>
      <c r="BG278" s="151">
        <f t="shared" si="32"/>
        <v>0</v>
      </c>
      <c r="BH278" s="151">
        <f t="shared" si="33"/>
        <v>0</v>
      </c>
      <c r="BI278" s="151">
        <f t="shared" si="34"/>
        <v>0</v>
      </c>
      <c r="BJ278" s="14" t="s">
        <v>158</v>
      </c>
      <c r="BK278" s="151">
        <f t="shared" si="35"/>
        <v>0</v>
      </c>
      <c r="BL278" s="14" t="s">
        <v>186</v>
      </c>
      <c r="BM278" s="150" t="s">
        <v>602</v>
      </c>
    </row>
    <row r="279" spans="1:65" s="2" customFormat="1" ht="21.75" customHeight="1">
      <c r="A279" s="26"/>
      <c r="B279" s="138"/>
      <c r="C279" s="152" t="s">
        <v>390</v>
      </c>
      <c r="D279" s="152" t="s">
        <v>188</v>
      </c>
      <c r="E279" s="153" t="s">
        <v>603</v>
      </c>
      <c r="F279" s="154" t="s">
        <v>604</v>
      </c>
      <c r="G279" s="155" t="s">
        <v>220</v>
      </c>
      <c r="H279" s="156">
        <v>37.9</v>
      </c>
      <c r="I279" s="157"/>
      <c r="J279" s="157"/>
      <c r="K279" s="158"/>
      <c r="L279" s="159"/>
      <c r="M279" s="160" t="s">
        <v>1</v>
      </c>
      <c r="N279" s="161" t="s">
        <v>33</v>
      </c>
      <c r="O279" s="148">
        <v>0</v>
      </c>
      <c r="P279" s="148">
        <f t="shared" si="27"/>
        <v>0</v>
      </c>
      <c r="Q279" s="148">
        <v>0</v>
      </c>
      <c r="R279" s="148">
        <f t="shared" si="28"/>
        <v>0</v>
      </c>
      <c r="S279" s="148">
        <v>0</v>
      </c>
      <c r="T279" s="149">
        <f t="shared" si="29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216</v>
      </c>
      <c r="AT279" s="150" t="s">
        <v>188</v>
      </c>
      <c r="AU279" s="150" t="s">
        <v>161</v>
      </c>
      <c r="AY279" s="14" t="s">
        <v>150</v>
      </c>
      <c r="BE279" s="151">
        <f t="shared" si="30"/>
        <v>0</v>
      </c>
      <c r="BF279" s="151">
        <f t="shared" si="31"/>
        <v>0</v>
      </c>
      <c r="BG279" s="151">
        <f t="shared" si="32"/>
        <v>0</v>
      </c>
      <c r="BH279" s="151">
        <f t="shared" si="33"/>
        <v>0</v>
      </c>
      <c r="BI279" s="151">
        <f t="shared" si="34"/>
        <v>0</v>
      </c>
      <c r="BJ279" s="14" t="s">
        <v>158</v>
      </c>
      <c r="BK279" s="151">
        <f t="shared" si="35"/>
        <v>0</v>
      </c>
      <c r="BL279" s="14" t="s">
        <v>186</v>
      </c>
      <c r="BM279" s="150" t="s">
        <v>605</v>
      </c>
    </row>
    <row r="280" spans="1:65" s="2" customFormat="1" ht="16.5" customHeight="1">
      <c r="A280" s="26"/>
      <c r="B280" s="138"/>
      <c r="C280" s="139" t="s">
        <v>606</v>
      </c>
      <c r="D280" s="139" t="s">
        <v>153</v>
      </c>
      <c r="E280" s="140" t="s">
        <v>607</v>
      </c>
      <c r="F280" s="141" t="s">
        <v>608</v>
      </c>
      <c r="G280" s="142" t="s">
        <v>191</v>
      </c>
      <c r="H280" s="143">
        <v>16</v>
      </c>
      <c r="I280" s="144"/>
      <c r="J280" s="144"/>
      <c r="K280" s="145"/>
      <c r="L280" s="27"/>
      <c r="M280" s="146" t="s">
        <v>1</v>
      </c>
      <c r="N280" s="147" t="s">
        <v>33</v>
      </c>
      <c r="O280" s="148">
        <v>0</v>
      </c>
      <c r="P280" s="148">
        <f t="shared" si="27"/>
        <v>0</v>
      </c>
      <c r="Q280" s="148">
        <v>0</v>
      </c>
      <c r="R280" s="148">
        <f t="shared" si="28"/>
        <v>0</v>
      </c>
      <c r="S280" s="148">
        <v>0</v>
      </c>
      <c r="T280" s="149">
        <f t="shared" si="29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157</v>
      </c>
      <c r="AT280" s="150" t="s">
        <v>153</v>
      </c>
      <c r="AU280" s="150" t="s">
        <v>161</v>
      </c>
      <c r="AY280" s="14" t="s">
        <v>150</v>
      </c>
      <c r="BE280" s="151">
        <f t="shared" si="30"/>
        <v>0</v>
      </c>
      <c r="BF280" s="151">
        <f t="shared" si="31"/>
        <v>0</v>
      </c>
      <c r="BG280" s="151">
        <f t="shared" si="32"/>
        <v>0</v>
      </c>
      <c r="BH280" s="151">
        <f t="shared" si="33"/>
        <v>0</v>
      </c>
      <c r="BI280" s="151">
        <f t="shared" si="34"/>
        <v>0</v>
      </c>
      <c r="BJ280" s="14" t="s">
        <v>158</v>
      </c>
      <c r="BK280" s="151">
        <f t="shared" si="35"/>
        <v>0</v>
      </c>
      <c r="BL280" s="14" t="s">
        <v>157</v>
      </c>
      <c r="BM280" s="150" t="s">
        <v>609</v>
      </c>
    </row>
    <row r="281" spans="1:65" s="2" customFormat="1" ht="21.75" customHeight="1">
      <c r="A281" s="26"/>
      <c r="B281" s="138"/>
      <c r="C281" s="139" t="s">
        <v>393</v>
      </c>
      <c r="D281" s="139" t="s">
        <v>153</v>
      </c>
      <c r="E281" s="140" t="s">
        <v>610</v>
      </c>
      <c r="F281" s="141" t="s">
        <v>611</v>
      </c>
      <c r="G281" s="142" t="s">
        <v>220</v>
      </c>
      <c r="H281" s="143">
        <v>16</v>
      </c>
      <c r="I281" s="144"/>
      <c r="J281" s="144"/>
      <c r="K281" s="145"/>
      <c r="L281" s="27"/>
      <c r="M281" s="146" t="s">
        <v>1</v>
      </c>
      <c r="N281" s="147" t="s">
        <v>33</v>
      </c>
      <c r="O281" s="148">
        <v>0</v>
      </c>
      <c r="P281" s="148">
        <f t="shared" si="27"/>
        <v>0</v>
      </c>
      <c r="Q281" s="148">
        <v>8.4999999999999995E-4</v>
      </c>
      <c r="R281" s="148">
        <f t="shared" si="28"/>
        <v>1.3599999999999999E-2</v>
      </c>
      <c r="S281" s="148">
        <v>0</v>
      </c>
      <c r="T281" s="149">
        <f t="shared" si="29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157</v>
      </c>
      <c r="AT281" s="150" t="s">
        <v>153</v>
      </c>
      <c r="AU281" s="150" t="s">
        <v>161</v>
      </c>
      <c r="AY281" s="14" t="s">
        <v>150</v>
      </c>
      <c r="BE281" s="151">
        <f t="shared" si="30"/>
        <v>0</v>
      </c>
      <c r="BF281" s="151">
        <f t="shared" si="31"/>
        <v>0</v>
      </c>
      <c r="BG281" s="151">
        <f t="shared" si="32"/>
        <v>0</v>
      </c>
      <c r="BH281" s="151">
        <f t="shared" si="33"/>
        <v>0</v>
      </c>
      <c r="BI281" s="151">
        <f t="shared" si="34"/>
        <v>0</v>
      </c>
      <c r="BJ281" s="14" t="s">
        <v>158</v>
      </c>
      <c r="BK281" s="151">
        <f t="shared" si="35"/>
        <v>0</v>
      </c>
      <c r="BL281" s="14" t="s">
        <v>157</v>
      </c>
      <c r="BM281" s="150" t="s">
        <v>612</v>
      </c>
    </row>
    <row r="282" spans="1:65" s="2" customFormat="1" ht="21.75" customHeight="1">
      <c r="A282" s="26"/>
      <c r="B282" s="138"/>
      <c r="C282" s="139" t="s">
        <v>613</v>
      </c>
      <c r="D282" s="139" t="s">
        <v>153</v>
      </c>
      <c r="E282" s="140" t="s">
        <v>614</v>
      </c>
      <c r="F282" s="141" t="s">
        <v>615</v>
      </c>
      <c r="G282" s="142" t="s">
        <v>191</v>
      </c>
      <c r="H282" s="143">
        <v>16</v>
      </c>
      <c r="I282" s="144"/>
      <c r="J282" s="144"/>
      <c r="K282" s="145"/>
      <c r="L282" s="27"/>
      <c r="M282" s="146" t="s">
        <v>1</v>
      </c>
      <c r="N282" s="147" t="s">
        <v>33</v>
      </c>
      <c r="O282" s="148">
        <v>0</v>
      </c>
      <c r="P282" s="148">
        <f t="shared" si="27"/>
        <v>0</v>
      </c>
      <c r="Q282" s="148">
        <v>1.0000000000000001E-5</v>
      </c>
      <c r="R282" s="148">
        <f t="shared" si="28"/>
        <v>1.6000000000000001E-4</v>
      </c>
      <c r="S282" s="148">
        <v>0</v>
      </c>
      <c r="T282" s="149">
        <f t="shared" si="29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157</v>
      </c>
      <c r="AT282" s="150" t="s">
        <v>153</v>
      </c>
      <c r="AU282" s="150" t="s">
        <v>161</v>
      </c>
      <c r="AY282" s="14" t="s">
        <v>150</v>
      </c>
      <c r="BE282" s="151">
        <f t="shared" si="30"/>
        <v>0</v>
      </c>
      <c r="BF282" s="151">
        <f t="shared" si="31"/>
        <v>0</v>
      </c>
      <c r="BG282" s="151">
        <f t="shared" si="32"/>
        <v>0</v>
      </c>
      <c r="BH282" s="151">
        <f t="shared" si="33"/>
        <v>0</v>
      </c>
      <c r="BI282" s="151">
        <f t="shared" si="34"/>
        <v>0</v>
      </c>
      <c r="BJ282" s="14" t="s">
        <v>158</v>
      </c>
      <c r="BK282" s="151">
        <f t="shared" si="35"/>
        <v>0</v>
      </c>
      <c r="BL282" s="14" t="s">
        <v>157</v>
      </c>
      <c r="BM282" s="150" t="s">
        <v>616</v>
      </c>
    </row>
    <row r="283" spans="1:65" s="2" customFormat="1" ht="16.5" customHeight="1">
      <c r="A283" s="26"/>
      <c r="B283" s="138"/>
      <c r="C283" s="152" t="s">
        <v>397</v>
      </c>
      <c r="D283" s="152" t="s">
        <v>188</v>
      </c>
      <c r="E283" s="153" t="s">
        <v>617</v>
      </c>
      <c r="F283" s="154" t="s">
        <v>618</v>
      </c>
      <c r="G283" s="155" t="s">
        <v>191</v>
      </c>
      <c r="H283" s="156">
        <v>16</v>
      </c>
      <c r="I283" s="157"/>
      <c r="J283" s="157"/>
      <c r="K283" s="158"/>
      <c r="L283" s="159"/>
      <c r="M283" s="160" t="s">
        <v>1</v>
      </c>
      <c r="N283" s="161" t="s">
        <v>33</v>
      </c>
      <c r="O283" s="148">
        <v>0</v>
      </c>
      <c r="P283" s="148">
        <f t="shared" si="27"/>
        <v>0</v>
      </c>
      <c r="Q283" s="148">
        <v>4.0000000000000001E-3</v>
      </c>
      <c r="R283" s="148">
        <f t="shared" si="28"/>
        <v>6.4000000000000001E-2</v>
      </c>
      <c r="S283" s="148">
        <v>0</v>
      </c>
      <c r="T283" s="149">
        <f t="shared" si="29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169</v>
      </c>
      <c r="AT283" s="150" t="s">
        <v>188</v>
      </c>
      <c r="AU283" s="150" t="s">
        <v>161</v>
      </c>
      <c r="AY283" s="14" t="s">
        <v>150</v>
      </c>
      <c r="BE283" s="151">
        <f t="shared" si="30"/>
        <v>0</v>
      </c>
      <c r="BF283" s="151">
        <f t="shared" si="31"/>
        <v>0</v>
      </c>
      <c r="BG283" s="151">
        <f t="shared" si="32"/>
        <v>0</v>
      </c>
      <c r="BH283" s="151">
        <f t="shared" si="33"/>
        <v>0</v>
      </c>
      <c r="BI283" s="151">
        <f t="shared" si="34"/>
        <v>0</v>
      </c>
      <c r="BJ283" s="14" t="s">
        <v>158</v>
      </c>
      <c r="BK283" s="151">
        <f t="shared" si="35"/>
        <v>0</v>
      </c>
      <c r="BL283" s="14" t="s">
        <v>157</v>
      </c>
      <c r="BM283" s="150" t="s">
        <v>619</v>
      </c>
    </row>
    <row r="284" spans="1:65" s="2" customFormat="1" ht="16.5" customHeight="1">
      <c r="A284" s="26"/>
      <c r="B284" s="138"/>
      <c r="C284" s="152" t="s">
        <v>620</v>
      </c>
      <c r="D284" s="152" t="s">
        <v>188</v>
      </c>
      <c r="E284" s="153" t="s">
        <v>621</v>
      </c>
      <c r="F284" s="154" t="s">
        <v>622</v>
      </c>
      <c r="G284" s="155" t="s">
        <v>191</v>
      </c>
      <c r="H284" s="156">
        <v>4</v>
      </c>
      <c r="I284" s="157"/>
      <c r="J284" s="157"/>
      <c r="K284" s="158"/>
      <c r="L284" s="159"/>
      <c r="M284" s="160" t="s">
        <v>1</v>
      </c>
      <c r="N284" s="161" t="s">
        <v>33</v>
      </c>
      <c r="O284" s="148">
        <v>0</v>
      </c>
      <c r="P284" s="148">
        <f t="shared" si="27"/>
        <v>0</v>
      </c>
      <c r="Q284" s="148">
        <v>0</v>
      </c>
      <c r="R284" s="148">
        <f t="shared" si="28"/>
        <v>0</v>
      </c>
      <c r="S284" s="148">
        <v>0</v>
      </c>
      <c r="T284" s="149">
        <f t="shared" si="29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169</v>
      </c>
      <c r="AT284" s="150" t="s">
        <v>188</v>
      </c>
      <c r="AU284" s="150" t="s">
        <v>161</v>
      </c>
      <c r="AY284" s="14" t="s">
        <v>150</v>
      </c>
      <c r="BE284" s="151">
        <f t="shared" si="30"/>
        <v>0</v>
      </c>
      <c r="BF284" s="151">
        <f t="shared" si="31"/>
        <v>0</v>
      </c>
      <c r="BG284" s="151">
        <f t="shared" si="32"/>
        <v>0</v>
      </c>
      <c r="BH284" s="151">
        <f t="shared" si="33"/>
        <v>0</v>
      </c>
      <c r="BI284" s="151">
        <f t="shared" si="34"/>
        <v>0</v>
      </c>
      <c r="BJ284" s="14" t="s">
        <v>158</v>
      </c>
      <c r="BK284" s="151">
        <f t="shared" si="35"/>
        <v>0</v>
      </c>
      <c r="BL284" s="14" t="s">
        <v>157</v>
      </c>
      <c r="BM284" s="150" t="s">
        <v>623</v>
      </c>
    </row>
    <row r="285" spans="1:65" s="2" customFormat="1" ht="16.5" customHeight="1">
      <c r="A285" s="26"/>
      <c r="B285" s="138"/>
      <c r="C285" s="139" t="s">
        <v>400</v>
      </c>
      <c r="D285" s="139" t="s">
        <v>153</v>
      </c>
      <c r="E285" s="140" t="s">
        <v>624</v>
      </c>
      <c r="F285" s="141" t="s">
        <v>625</v>
      </c>
      <c r="G285" s="142" t="s">
        <v>191</v>
      </c>
      <c r="H285" s="143">
        <v>4</v>
      </c>
      <c r="I285" s="144"/>
      <c r="J285" s="144"/>
      <c r="K285" s="145"/>
      <c r="L285" s="27"/>
      <c r="M285" s="146" t="s">
        <v>1</v>
      </c>
      <c r="N285" s="147" t="s">
        <v>33</v>
      </c>
      <c r="O285" s="148">
        <v>0</v>
      </c>
      <c r="P285" s="148">
        <f t="shared" si="27"/>
        <v>0</v>
      </c>
      <c r="Q285" s="148">
        <v>1.0000000000000001E-5</v>
      </c>
      <c r="R285" s="148">
        <f t="shared" si="28"/>
        <v>4.0000000000000003E-5</v>
      </c>
      <c r="S285" s="148">
        <v>0</v>
      </c>
      <c r="T285" s="149">
        <f t="shared" si="29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157</v>
      </c>
      <c r="AT285" s="150" t="s">
        <v>153</v>
      </c>
      <c r="AU285" s="150" t="s">
        <v>161</v>
      </c>
      <c r="AY285" s="14" t="s">
        <v>150</v>
      </c>
      <c r="BE285" s="151">
        <f t="shared" si="30"/>
        <v>0</v>
      </c>
      <c r="BF285" s="151">
        <f t="shared" si="31"/>
        <v>0</v>
      </c>
      <c r="BG285" s="151">
        <f t="shared" si="32"/>
        <v>0</v>
      </c>
      <c r="BH285" s="151">
        <f t="shared" si="33"/>
        <v>0</v>
      </c>
      <c r="BI285" s="151">
        <f t="shared" si="34"/>
        <v>0</v>
      </c>
      <c r="BJ285" s="14" t="s">
        <v>158</v>
      </c>
      <c r="BK285" s="151">
        <f t="shared" si="35"/>
        <v>0</v>
      </c>
      <c r="BL285" s="14" t="s">
        <v>157</v>
      </c>
      <c r="BM285" s="150" t="s">
        <v>626</v>
      </c>
    </row>
    <row r="286" spans="1:65" s="2" customFormat="1" ht="21.75" customHeight="1">
      <c r="A286" s="26"/>
      <c r="B286" s="138"/>
      <c r="C286" s="139" t="s">
        <v>627</v>
      </c>
      <c r="D286" s="139" t="s">
        <v>153</v>
      </c>
      <c r="E286" s="140" t="s">
        <v>628</v>
      </c>
      <c r="F286" s="141" t="s">
        <v>629</v>
      </c>
      <c r="G286" s="142" t="s">
        <v>554</v>
      </c>
      <c r="H286" s="143">
        <v>59.323999999999998</v>
      </c>
      <c r="I286" s="144"/>
      <c r="J286" s="144"/>
      <c r="K286" s="145"/>
      <c r="L286" s="27"/>
      <c r="M286" s="146" t="s">
        <v>1</v>
      </c>
      <c r="N286" s="147" t="s">
        <v>33</v>
      </c>
      <c r="O286" s="148">
        <v>0</v>
      </c>
      <c r="P286" s="148">
        <f t="shared" si="27"/>
        <v>0</v>
      </c>
      <c r="Q286" s="148">
        <v>0</v>
      </c>
      <c r="R286" s="148">
        <f t="shared" si="28"/>
        <v>0</v>
      </c>
      <c r="S286" s="148">
        <v>0</v>
      </c>
      <c r="T286" s="149">
        <f t="shared" si="29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0" t="s">
        <v>157</v>
      </c>
      <c r="AT286" s="150" t="s">
        <v>153</v>
      </c>
      <c r="AU286" s="150" t="s">
        <v>161</v>
      </c>
      <c r="AY286" s="14" t="s">
        <v>150</v>
      </c>
      <c r="BE286" s="151">
        <f t="shared" si="30"/>
        <v>0</v>
      </c>
      <c r="BF286" s="151">
        <f t="shared" si="31"/>
        <v>0</v>
      </c>
      <c r="BG286" s="151">
        <f t="shared" si="32"/>
        <v>0</v>
      </c>
      <c r="BH286" s="151">
        <f t="shared" si="33"/>
        <v>0</v>
      </c>
      <c r="BI286" s="151">
        <f t="shared" si="34"/>
        <v>0</v>
      </c>
      <c r="BJ286" s="14" t="s">
        <v>158</v>
      </c>
      <c r="BK286" s="151">
        <f t="shared" si="35"/>
        <v>0</v>
      </c>
      <c r="BL286" s="14" t="s">
        <v>157</v>
      </c>
      <c r="BM286" s="150" t="s">
        <v>630</v>
      </c>
    </row>
    <row r="287" spans="1:65" s="12" customFormat="1" ht="20.85" customHeight="1">
      <c r="B287" s="126"/>
      <c r="D287" s="127" t="s">
        <v>66</v>
      </c>
      <c r="E287" s="136" t="s">
        <v>631</v>
      </c>
      <c r="F287" s="136" t="s">
        <v>632</v>
      </c>
      <c r="J287" s="137"/>
      <c r="L287" s="126"/>
      <c r="M287" s="130"/>
      <c r="N287" s="131"/>
      <c r="O287" s="131"/>
      <c r="P287" s="132">
        <f>SUM(P288:P299)</f>
        <v>0</v>
      </c>
      <c r="Q287" s="131"/>
      <c r="R287" s="132">
        <f>SUM(R288:R299)</f>
        <v>0.67001220000000006</v>
      </c>
      <c r="S287" s="131"/>
      <c r="T287" s="133">
        <f>SUM(T288:T299)</f>
        <v>0</v>
      </c>
      <c r="AR287" s="127" t="s">
        <v>75</v>
      </c>
      <c r="AT287" s="134" t="s">
        <v>66</v>
      </c>
      <c r="AU287" s="134" t="s">
        <v>158</v>
      </c>
      <c r="AY287" s="127" t="s">
        <v>150</v>
      </c>
      <c r="BK287" s="135">
        <f>SUM(BK288:BK299)</f>
        <v>0</v>
      </c>
    </row>
    <row r="288" spans="1:65" s="2" customFormat="1" ht="16.5" customHeight="1">
      <c r="A288" s="26"/>
      <c r="B288" s="138"/>
      <c r="C288" s="139" t="s">
        <v>404</v>
      </c>
      <c r="D288" s="139" t="s">
        <v>153</v>
      </c>
      <c r="E288" s="140" t="s">
        <v>633</v>
      </c>
      <c r="F288" s="141" t="s">
        <v>634</v>
      </c>
      <c r="G288" s="142" t="s">
        <v>220</v>
      </c>
      <c r="H288" s="143">
        <v>297.77999999999997</v>
      </c>
      <c r="I288" s="144"/>
      <c r="J288" s="144"/>
      <c r="K288" s="145"/>
      <c r="L288" s="27"/>
      <c r="M288" s="146" t="s">
        <v>1</v>
      </c>
      <c r="N288" s="147" t="s">
        <v>33</v>
      </c>
      <c r="O288" s="148">
        <v>0</v>
      </c>
      <c r="P288" s="148">
        <f t="shared" ref="P288:P299" si="36">O288*H288</f>
        <v>0</v>
      </c>
      <c r="Q288" s="148">
        <v>0</v>
      </c>
      <c r="R288" s="148">
        <f t="shared" ref="R288:R299" si="37">Q288*H288</f>
        <v>0</v>
      </c>
      <c r="S288" s="148">
        <v>0</v>
      </c>
      <c r="T288" s="149">
        <f t="shared" ref="T288:T299" si="38"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157</v>
      </c>
      <c r="AT288" s="150" t="s">
        <v>153</v>
      </c>
      <c r="AU288" s="150" t="s">
        <v>161</v>
      </c>
      <c r="AY288" s="14" t="s">
        <v>150</v>
      </c>
      <c r="BE288" s="151">
        <f t="shared" ref="BE288:BE299" si="39">IF(N288="základná",J288,0)</f>
        <v>0</v>
      </c>
      <c r="BF288" s="151">
        <f t="shared" ref="BF288:BF299" si="40">IF(N288="znížená",J288,0)</f>
        <v>0</v>
      </c>
      <c r="BG288" s="151">
        <f t="shared" ref="BG288:BG299" si="41">IF(N288="zákl. prenesená",J288,0)</f>
        <v>0</v>
      </c>
      <c r="BH288" s="151">
        <f t="shared" ref="BH288:BH299" si="42">IF(N288="zníž. prenesená",J288,0)</f>
        <v>0</v>
      </c>
      <c r="BI288" s="151">
        <f t="shared" ref="BI288:BI299" si="43">IF(N288="nulová",J288,0)</f>
        <v>0</v>
      </c>
      <c r="BJ288" s="14" t="s">
        <v>158</v>
      </c>
      <c r="BK288" s="151">
        <f t="shared" ref="BK288:BK299" si="44">ROUND(I288*H288,2)</f>
        <v>0</v>
      </c>
      <c r="BL288" s="14" t="s">
        <v>157</v>
      </c>
      <c r="BM288" s="150" t="s">
        <v>635</v>
      </c>
    </row>
    <row r="289" spans="1:65" s="2" customFormat="1" ht="21.75" customHeight="1">
      <c r="A289" s="26"/>
      <c r="B289" s="138"/>
      <c r="C289" s="139" t="s">
        <v>636</v>
      </c>
      <c r="D289" s="139" t="s">
        <v>153</v>
      </c>
      <c r="E289" s="140" t="s">
        <v>637</v>
      </c>
      <c r="F289" s="141" t="s">
        <v>638</v>
      </c>
      <c r="G289" s="142" t="s">
        <v>220</v>
      </c>
      <c r="H289" s="143">
        <v>297</v>
      </c>
      <c r="I289" s="144"/>
      <c r="J289" s="144"/>
      <c r="K289" s="145"/>
      <c r="L289" s="27"/>
      <c r="M289" s="146" t="s">
        <v>1</v>
      </c>
      <c r="N289" s="147" t="s">
        <v>33</v>
      </c>
      <c r="O289" s="148">
        <v>0</v>
      </c>
      <c r="P289" s="148">
        <f t="shared" si="36"/>
        <v>0</v>
      </c>
      <c r="Q289" s="148">
        <v>0</v>
      </c>
      <c r="R289" s="148">
        <f t="shared" si="37"/>
        <v>0</v>
      </c>
      <c r="S289" s="148">
        <v>0</v>
      </c>
      <c r="T289" s="149">
        <f t="shared" si="38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0" t="s">
        <v>157</v>
      </c>
      <c r="AT289" s="150" t="s">
        <v>153</v>
      </c>
      <c r="AU289" s="150" t="s">
        <v>161</v>
      </c>
      <c r="AY289" s="14" t="s">
        <v>150</v>
      </c>
      <c r="BE289" s="151">
        <f t="shared" si="39"/>
        <v>0</v>
      </c>
      <c r="BF289" s="151">
        <f t="shared" si="40"/>
        <v>0</v>
      </c>
      <c r="BG289" s="151">
        <f t="shared" si="41"/>
        <v>0</v>
      </c>
      <c r="BH289" s="151">
        <f t="shared" si="42"/>
        <v>0</v>
      </c>
      <c r="BI289" s="151">
        <f t="shared" si="43"/>
        <v>0</v>
      </c>
      <c r="BJ289" s="14" t="s">
        <v>158</v>
      </c>
      <c r="BK289" s="151">
        <f t="shared" si="44"/>
        <v>0</v>
      </c>
      <c r="BL289" s="14" t="s">
        <v>157</v>
      </c>
      <c r="BM289" s="150" t="s">
        <v>639</v>
      </c>
    </row>
    <row r="290" spans="1:65" s="2" customFormat="1" ht="21.75" customHeight="1">
      <c r="A290" s="26"/>
      <c r="B290" s="138"/>
      <c r="C290" s="152" t="s">
        <v>407</v>
      </c>
      <c r="D290" s="152" t="s">
        <v>188</v>
      </c>
      <c r="E290" s="153" t="s">
        <v>640</v>
      </c>
      <c r="F290" s="154" t="s">
        <v>641</v>
      </c>
      <c r="G290" s="155" t="s">
        <v>156</v>
      </c>
      <c r="H290" s="156">
        <v>0.54</v>
      </c>
      <c r="I290" s="157"/>
      <c r="J290" s="157"/>
      <c r="K290" s="158"/>
      <c r="L290" s="159"/>
      <c r="M290" s="160" t="s">
        <v>1</v>
      </c>
      <c r="N290" s="161" t="s">
        <v>33</v>
      </c>
      <c r="O290" s="148">
        <v>0</v>
      </c>
      <c r="P290" s="148">
        <f t="shared" si="36"/>
        <v>0</v>
      </c>
      <c r="Q290" s="148">
        <v>0</v>
      </c>
      <c r="R290" s="148">
        <f t="shared" si="37"/>
        <v>0</v>
      </c>
      <c r="S290" s="148">
        <v>0</v>
      </c>
      <c r="T290" s="149">
        <f t="shared" si="38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0" t="s">
        <v>169</v>
      </c>
      <c r="AT290" s="150" t="s">
        <v>188</v>
      </c>
      <c r="AU290" s="150" t="s">
        <v>161</v>
      </c>
      <c r="AY290" s="14" t="s">
        <v>150</v>
      </c>
      <c r="BE290" s="151">
        <f t="shared" si="39"/>
        <v>0</v>
      </c>
      <c r="BF290" s="151">
        <f t="shared" si="40"/>
        <v>0</v>
      </c>
      <c r="BG290" s="151">
        <f t="shared" si="41"/>
        <v>0</v>
      </c>
      <c r="BH290" s="151">
        <f t="shared" si="42"/>
        <v>0</v>
      </c>
      <c r="BI290" s="151">
        <f t="shared" si="43"/>
        <v>0</v>
      </c>
      <c r="BJ290" s="14" t="s">
        <v>158</v>
      </c>
      <c r="BK290" s="151">
        <f t="shared" si="44"/>
        <v>0</v>
      </c>
      <c r="BL290" s="14" t="s">
        <v>157</v>
      </c>
      <c r="BM290" s="150" t="s">
        <v>642</v>
      </c>
    </row>
    <row r="291" spans="1:65" s="2" customFormat="1" ht="21.75" customHeight="1">
      <c r="A291" s="26"/>
      <c r="B291" s="138"/>
      <c r="C291" s="152" t="s">
        <v>643</v>
      </c>
      <c r="D291" s="152" t="s">
        <v>188</v>
      </c>
      <c r="E291" s="153" t="s">
        <v>644</v>
      </c>
      <c r="F291" s="154" t="s">
        <v>645</v>
      </c>
      <c r="G291" s="155" t="s">
        <v>156</v>
      </c>
      <c r="H291" s="156">
        <v>40.98</v>
      </c>
      <c r="I291" s="157"/>
      <c r="J291" s="157"/>
      <c r="K291" s="158"/>
      <c r="L291" s="159"/>
      <c r="M291" s="160" t="s">
        <v>1</v>
      </c>
      <c r="N291" s="161" t="s">
        <v>33</v>
      </c>
      <c r="O291" s="148">
        <v>0</v>
      </c>
      <c r="P291" s="148">
        <f t="shared" si="36"/>
        <v>0</v>
      </c>
      <c r="Q291" s="148">
        <v>0</v>
      </c>
      <c r="R291" s="148">
        <f t="shared" si="37"/>
        <v>0</v>
      </c>
      <c r="S291" s="148">
        <v>0</v>
      </c>
      <c r="T291" s="149">
        <f t="shared" si="38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0" t="s">
        <v>169</v>
      </c>
      <c r="AT291" s="150" t="s">
        <v>188</v>
      </c>
      <c r="AU291" s="150" t="s">
        <v>161</v>
      </c>
      <c r="AY291" s="14" t="s">
        <v>150</v>
      </c>
      <c r="BE291" s="151">
        <f t="shared" si="39"/>
        <v>0</v>
      </c>
      <c r="BF291" s="151">
        <f t="shared" si="40"/>
        <v>0</v>
      </c>
      <c r="BG291" s="151">
        <f t="shared" si="41"/>
        <v>0</v>
      </c>
      <c r="BH291" s="151">
        <f t="shared" si="42"/>
        <v>0</v>
      </c>
      <c r="BI291" s="151">
        <f t="shared" si="43"/>
        <v>0</v>
      </c>
      <c r="BJ291" s="14" t="s">
        <v>158</v>
      </c>
      <c r="BK291" s="151">
        <f t="shared" si="44"/>
        <v>0</v>
      </c>
      <c r="BL291" s="14" t="s">
        <v>157</v>
      </c>
      <c r="BM291" s="150" t="s">
        <v>646</v>
      </c>
    </row>
    <row r="292" spans="1:65" s="2" customFormat="1" ht="21.75" customHeight="1">
      <c r="A292" s="26"/>
      <c r="B292" s="138"/>
      <c r="C292" s="152" t="s">
        <v>411</v>
      </c>
      <c r="D292" s="152" t="s">
        <v>188</v>
      </c>
      <c r="E292" s="153" t="s">
        <v>647</v>
      </c>
      <c r="F292" s="154" t="s">
        <v>648</v>
      </c>
      <c r="G292" s="155" t="s">
        <v>156</v>
      </c>
      <c r="H292" s="156">
        <v>17.87</v>
      </c>
      <c r="I292" s="157"/>
      <c r="J292" s="157"/>
      <c r="K292" s="158"/>
      <c r="L292" s="159"/>
      <c r="M292" s="160" t="s">
        <v>1</v>
      </c>
      <c r="N292" s="161" t="s">
        <v>33</v>
      </c>
      <c r="O292" s="148">
        <v>0</v>
      </c>
      <c r="P292" s="148">
        <f t="shared" si="36"/>
        <v>0</v>
      </c>
      <c r="Q292" s="148">
        <v>0</v>
      </c>
      <c r="R292" s="148">
        <f t="shared" si="37"/>
        <v>0</v>
      </c>
      <c r="S292" s="148">
        <v>0</v>
      </c>
      <c r="T292" s="149">
        <f t="shared" si="38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169</v>
      </c>
      <c r="AT292" s="150" t="s">
        <v>188</v>
      </c>
      <c r="AU292" s="150" t="s">
        <v>161</v>
      </c>
      <c r="AY292" s="14" t="s">
        <v>150</v>
      </c>
      <c r="BE292" s="151">
        <f t="shared" si="39"/>
        <v>0</v>
      </c>
      <c r="BF292" s="151">
        <f t="shared" si="40"/>
        <v>0</v>
      </c>
      <c r="BG292" s="151">
        <f t="shared" si="41"/>
        <v>0</v>
      </c>
      <c r="BH292" s="151">
        <f t="shared" si="42"/>
        <v>0</v>
      </c>
      <c r="BI292" s="151">
        <f t="shared" si="43"/>
        <v>0</v>
      </c>
      <c r="BJ292" s="14" t="s">
        <v>158</v>
      </c>
      <c r="BK292" s="151">
        <f t="shared" si="44"/>
        <v>0</v>
      </c>
      <c r="BL292" s="14" t="s">
        <v>157</v>
      </c>
      <c r="BM292" s="150" t="s">
        <v>649</v>
      </c>
    </row>
    <row r="293" spans="1:65" s="2" customFormat="1" ht="21.75" customHeight="1">
      <c r="A293" s="26"/>
      <c r="B293" s="138"/>
      <c r="C293" s="152" t="s">
        <v>650</v>
      </c>
      <c r="D293" s="152" t="s">
        <v>188</v>
      </c>
      <c r="E293" s="153" t="s">
        <v>651</v>
      </c>
      <c r="F293" s="154" t="s">
        <v>652</v>
      </c>
      <c r="G293" s="155" t="s">
        <v>156</v>
      </c>
      <c r="H293" s="156">
        <v>71.510000000000005</v>
      </c>
      <c r="I293" s="157"/>
      <c r="J293" s="157"/>
      <c r="K293" s="158"/>
      <c r="L293" s="159"/>
      <c r="M293" s="160" t="s">
        <v>1</v>
      </c>
      <c r="N293" s="161" t="s">
        <v>33</v>
      </c>
      <c r="O293" s="148">
        <v>0</v>
      </c>
      <c r="P293" s="148">
        <f t="shared" si="36"/>
        <v>0</v>
      </c>
      <c r="Q293" s="148">
        <v>0</v>
      </c>
      <c r="R293" s="148">
        <f t="shared" si="37"/>
        <v>0</v>
      </c>
      <c r="S293" s="148">
        <v>0</v>
      </c>
      <c r="T293" s="149">
        <f t="shared" si="38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0" t="s">
        <v>169</v>
      </c>
      <c r="AT293" s="150" t="s">
        <v>188</v>
      </c>
      <c r="AU293" s="150" t="s">
        <v>161</v>
      </c>
      <c r="AY293" s="14" t="s">
        <v>150</v>
      </c>
      <c r="BE293" s="151">
        <f t="shared" si="39"/>
        <v>0</v>
      </c>
      <c r="BF293" s="151">
        <f t="shared" si="40"/>
        <v>0</v>
      </c>
      <c r="BG293" s="151">
        <f t="shared" si="41"/>
        <v>0</v>
      </c>
      <c r="BH293" s="151">
        <f t="shared" si="42"/>
        <v>0</v>
      </c>
      <c r="BI293" s="151">
        <f t="shared" si="43"/>
        <v>0</v>
      </c>
      <c r="BJ293" s="14" t="s">
        <v>158</v>
      </c>
      <c r="BK293" s="151">
        <f t="shared" si="44"/>
        <v>0</v>
      </c>
      <c r="BL293" s="14" t="s">
        <v>157</v>
      </c>
      <c r="BM293" s="150" t="s">
        <v>653</v>
      </c>
    </row>
    <row r="294" spans="1:65" s="2" customFormat="1" ht="16.5" customHeight="1">
      <c r="A294" s="26"/>
      <c r="B294" s="138"/>
      <c r="C294" s="139" t="s">
        <v>418</v>
      </c>
      <c r="D294" s="139" t="s">
        <v>153</v>
      </c>
      <c r="E294" s="140" t="s">
        <v>654</v>
      </c>
      <c r="F294" s="141" t="s">
        <v>634</v>
      </c>
      <c r="G294" s="142" t="s">
        <v>220</v>
      </c>
      <c r="H294" s="143">
        <v>585.4</v>
      </c>
      <c r="I294" s="144"/>
      <c r="J294" s="144"/>
      <c r="K294" s="145"/>
      <c r="L294" s="27"/>
      <c r="M294" s="146" t="s">
        <v>1</v>
      </c>
      <c r="N294" s="147" t="s">
        <v>33</v>
      </c>
      <c r="O294" s="148">
        <v>0</v>
      </c>
      <c r="P294" s="148">
        <f t="shared" si="36"/>
        <v>0</v>
      </c>
      <c r="Q294" s="148">
        <v>0</v>
      </c>
      <c r="R294" s="148">
        <f t="shared" si="37"/>
        <v>0</v>
      </c>
      <c r="S294" s="148">
        <v>0</v>
      </c>
      <c r="T294" s="149">
        <f t="shared" si="38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157</v>
      </c>
      <c r="AT294" s="150" t="s">
        <v>153</v>
      </c>
      <c r="AU294" s="150" t="s">
        <v>161</v>
      </c>
      <c r="AY294" s="14" t="s">
        <v>150</v>
      </c>
      <c r="BE294" s="151">
        <f t="shared" si="39"/>
        <v>0</v>
      </c>
      <c r="BF294" s="151">
        <f t="shared" si="40"/>
        <v>0</v>
      </c>
      <c r="BG294" s="151">
        <f t="shared" si="41"/>
        <v>0</v>
      </c>
      <c r="BH294" s="151">
        <f t="shared" si="42"/>
        <v>0</v>
      </c>
      <c r="BI294" s="151">
        <f t="shared" si="43"/>
        <v>0</v>
      </c>
      <c r="BJ294" s="14" t="s">
        <v>158</v>
      </c>
      <c r="BK294" s="151">
        <f t="shared" si="44"/>
        <v>0</v>
      </c>
      <c r="BL294" s="14" t="s">
        <v>157</v>
      </c>
      <c r="BM294" s="150" t="s">
        <v>655</v>
      </c>
    </row>
    <row r="295" spans="1:65" s="2" customFormat="1" ht="21.75" customHeight="1">
      <c r="A295" s="26"/>
      <c r="B295" s="138"/>
      <c r="C295" s="139" t="s">
        <v>656</v>
      </c>
      <c r="D295" s="139" t="s">
        <v>153</v>
      </c>
      <c r="E295" s="140" t="s">
        <v>657</v>
      </c>
      <c r="F295" s="141" t="s">
        <v>658</v>
      </c>
      <c r="G295" s="142" t="s">
        <v>220</v>
      </c>
      <c r="H295" s="143">
        <v>585.4</v>
      </c>
      <c r="I295" s="144"/>
      <c r="J295" s="144"/>
      <c r="K295" s="145"/>
      <c r="L295" s="27"/>
      <c r="M295" s="146" t="s">
        <v>1</v>
      </c>
      <c r="N295" s="147" t="s">
        <v>33</v>
      </c>
      <c r="O295" s="148">
        <v>0</v>
      </c>
      <c r="P295" s="148">
        <f t="shared" si="36"/>
        <v>0</v>
      </c>
      <c r="Q295" s="148">
        <v>0</v>
      </c>
      <c r="R295" s="148">
        <f t="shared" si="37"/>
        <v>0</v>
      </c>
      <c r="S295" s="148">
        <v>0</v>
      </c>
      <c r="T295" s="149">
        <f t="shared" si="38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0" t="s">
        <v>157</v>
      </c>
      <c r="AT295" s="150" t="s">
        <v>153</v>
      </c>
      <c r="AU295" s="150" t="s">
        <v>161</v>
      </c>
      <c r="AY295" s="14" t="s">
        <v>150</v>
      </c>
      <c r="BE295" s="151">
        <f t="shared" si="39"/>
        <v>0</v>
      </c>
      <c r="BF295" s="151">
        <f t="shared" si="40"/>
        <v>0</v>
      </c>
      <c r="BG295" s="151">
        <f t="shared" si="41"/>
        <v>0</v>
      </c>
      <c r="BH295" s="151">
        <f t="shared" si="42"/>
        <v>0</v>
      </c>
      <c r="BI295" s="151">
        <f t="shared" si="43"/>
        <v>0</v>
      </c>
      <c r="BJ295" s="14" t="s">
        <v>158</v>
      </c>
      <c r="BK295" s="151">
        <f t="shared" si="44"/>
        <v>0</v>
      </c>
      <c r="BL295" s="14" t="s">
        <v>157</v>
      </c>
      <c r="BM295" s="150" t="s">
        <v>659</v>
      </c>
    </row>
    <row r="296" spans="1:65" s="2" customFormat="1" ht="16.5" customHeight="1">
      <c r="A296" s="26"/>
      <c r="B296" s="138"/>
      <c r="C296" s="152" t="s">
        <v>421</v>
      </c>
      <c r="D296" s="152" t="s">
        <v>188</v>
      </c>
      <c r="E296" s="153" t="s">
        <v>660</v>
      </c>
      <c r="F296" s="154" t="s">
        <v>661</v>
      </c>
      <c r="G296" s="155" t="s">
        <v>191</v>
      </c>
      <c r="H296" s="156">
        <v>10</v>
      </c>
      <c r="I296" s="157"/>
      <c r="J296" s="157"/>
      <c r="K296" s="158"/>
      <c r="L296" s="159"/>
      <c r="M296" s="160" t="s">
        <v>1</v>
      </c>
      <c r="N296" s="161" t="s">
        <v>33</v>
      </c>
      <c r="O296" s="148">
        <v>0</v>
      </c>
      <c r="P296" s="148">
        <f t="shared" si="36"/>
        <v>0</v>
      </c>
      <c r="Q296" s="148">
        <v>0</v>
      </c>
      <c r="R296" s="148">
        <f t="shared" si="37"/>
        <v>0</v>
      </c>
      <c r="S296" s="148">
        <v>0</v>
      </c>
      <c r="T296" s="149">
        <f t="shared" si="38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0" t="s">
        <v>169</v>
      </c>
      <c r="AT296" s="150" t="s">
        <v>188</v>
      </c>
      <c r="AU296" s="150" t="s">
        <v>161</v>
      </c>
      <c r="AY296" s="14" t="s">
        <v>150</v>
      </c>
      <c r="BE296" s="151">
        <f t="shared" si="39"/>
        <v>0</v>
      </c>
      <c r="BF296" s="151">
        <f t="shared" si="40"/>
        <v>0</v>
      </c>
      <c r="BG296" s="151">
        <f t="shared" si="41"/>
        <v>0</v>
      </c>
      <c r="BH296" s="151">
        <f t="shared" si="42"/>
        <v>0</v>
      </c>
      <c r="BI296" s="151">
        <f t="shared" si="43"/>
        <v>0</v>
      </c>
      <c r="BJ296" s="14" t="s">
        <v>158</v>
      </c>
      <c r="BK296" s="151">
        <f t="shared" si="44"/>
        <v>0</v>
      </c>
      <c r="BL296" s="14" t="s">
        <v>157</v>
      </c>
      <c r="BM296" s="150" t="s">
        <v>662</v>
      </c>
    </row>
    <row r="297" spans="1:65" s="2" customFormat="1" ht="16.5" customHeight="1">
      <c r="A297" s="26"/>
      <c r="B297" s="138"/>
      <c r="C297" s="152" t="s">
        <v>663</v>
      </c>
      <c r="D297" s="152" t="s">
        <v>188</v>
      </c>
      <c r="E297" s="153" t="s">
        <v>664</v>
      </c>
      <c r="F297" s="154" t="s">
        <v>665</v>
      </c>
      <c r="G297" s="155" t="s">
        <v>220</v>
      </c>
      <c r="H297" s="156">
        <v>643.94000000000005</v>
      </c>
      <c r="I297" s="157"/>
      <c r="J297" s="157"/>
      <c r="K297" s="158"/>
      <c r="L297" s="159"/>
      <c r="M297" s="160" t="s">
        <v>1</v>
      </c>
      <c r="N297" s="161" t="s">
        <v>33</v>
      </c>
      <c r="O297" s="148">
        <v>0</v>
      </c>
      <c r="P297" s="148">
        <f t="shared" si="36"/>
        <v>0</v>
      </c>
      <c r="Q297" s="148">
        <v>1E-3</v>
      </c>
      <c r="R297" s="148">
        <f t="shared" si="37"/>
        <v>0.64394000000000007</v>
      </c>
      <c r="S297" s="148">
        <v>0</v>
      </c>
      <c r="T297" s="149">
        <f t="shared" si="38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0" t="s">
        <v>169</v>
      </c>
      <c r="AT297" s="150" t="s">
        <v>188</v>
      </c>
      <c r="AU297" s="150" t="s">
        <v>161</v>
      </c>
      <c r="AY297" s="14" t="s">
        <v>150</v>
      </c>
      <c r="BE297" s="151">
        <f t="shared" si="39"/>
        <v>0</v>
      </c>
      <c r="BF297" s="151">
        <f t="shared" si="40"/>
        <v>0</v>
      </c>
      <c r="BG297" s="151">
        <f t="shared" si="41"/>
        <v>0</v>
      </c>
      <c r="BH297" s="151">
        <f t="shared" si="42"/>
        <v>0</v>
      </c>
      <c r="BI297" s="151">
        <f t="shared" si="43"/>
        <v>0</v>
      </c>
      <c r="BJ297" s="14" t="s">
        <v>158</v>
      </c>
      <c r="BK297" s="151">
        <f t="shared" si="44"/>
        <v>0</v>
      </c>
      <c r="BL297" s="14" t="s">
        <v>157</v>
      </c>
      <c r="BM297" s="150" t="s">
        <v>666</v>
      </c>
    </row>
    <row r="298" spans="1:65" s="2" customFormat="1" ht="21.75" customHeight="1">
      <c r="A298" s="26"/>
      <c r="B298" s="138"/>
      <c r="C298" s="139" t="s">
        <v>425</v>
      </c>
      <c r="D298" s="139" t="s">
        <v>153</v>
      </c>
      <c r="E298" s="140" t="s">
        <v>667</v>
      </c>
      <c r="F298" s="141" t="s">
        <v>668</v>
      </c>
      <c r="G298" s="142" t="s">
        <v>220</v>
      </c>
      <c r="H298" s="143">
        <v>372.46</v>
      </c>
      <c r="I298" s="144"/>
      <c r="J298" s="144"/>
      <c r="K298" s="145"/>
      <c r="L298" s="27"/>
      <c r="M298" s="146" t="s">
        <v>1</v>
      </c>
      <c r="N298" s="147" t="s">
        <v>33</v>
      </c>
      <c r="O298" s="148">
        <v>0</v>
      </c>
      <c r="P298" s="148">
        <f t="shared" si="36"/>
        <v>0</v>
      </c>
      <c r="Q298" s="148">
        <v>6.9999999999999994E-5</v>
      </c>
      <c r="R298" s="148">
        <f t="shared" si="37"/>
        <v>2.6072199999999997E-2</v>
      </c>
      <c r="S298" s="148">
        <v>0</v>
      </c>
      <c r="T298" s="149">
        <f t="shared" si="38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0" t="s">
        <v>157</v>
      </c>
      <c r="AT298" s="150" t="s">
        <v>153</v>
      </c>
      <c r="AU298" s="150" t="s">
        <v>161</v>
      </c>
      <c r="AY298" s="14" t="s">
        <v>150</v>
      </c>
      <c r="BE298" s="151">
        <f t="shared" si="39"/>
        <v>0</v>
      </c>
      <c r="BF298" s="151">
        <f t="shared" si="40"/>
        <v>0</v>
      </c>
      <c r="BG298" s="151">
        <f t="shared" si="41"/>
        <v>0</v>
      </c>
      <c r="BH298" s="151">
        <f t="shared" si="42"/>
        <v>0</v>
      </c>
      <c r="BI298" s="151">
        <f t="shared" si="43"/>
        <v>0</v>
      </c>
      <c r="BJ298" s="14" t="s">
        <v>158</v>
      </c>
      <c r="BK298" s="151">
        <f t="shared" si="44"/>
        <v>0</v>
      </c>
      <c r="BL298" s="14" t="s">
        <v>157</v>
      </c>
      <c r="BM298" s="150" t="s">
        <v>669</v>
      </c>
    </row>
    <row r="299" spans="1:65" s="2" customFormat="1" ht="21.75" customHeight="1">
      <c r="A299" s="26"/>
      <c r="B299" s="138"/>
      <c r="C299" s="139" t="s">
        <v>670</v>
      </c>
      <c r="D299" s="139" t="s">
        <v>153</v>
      </c>
      <c r="E299" s="140" t="s">
        <v>671</v>
      </c>
      <c r="F299" s="141" t="s">
        <v>672</v>
      </c>
      <c r="G299" s="142" t="s">
        <v>554</v>
      </c>
      <c r="H299" s="143">
        <v>130.53200000000001</v>
      </c>
      <c r="I299" s="144"/>
      <c r="J299" s="144"/>
      <c r="K299" s="145"/>
      <c r="L299" s="27"/>
      <c r="M299" s="146" t="s">
        <v>1</v>
      </c>
      <c r="N299" s="147" t="s">
        <v>33</v>
      </c>
      <c r="O299" s="148">
        <v>0</v>
      </c>
      <c r="P299" s="148">
        <f t="shared" si="36"/>
        <v>0</v>
      </c>
      <c r="Q299" s="148">
        <v>0</v>
      </c>
      <c r="R299" s="148">
        <f t="shared" si="37"/>
        <v>0</v>
      </c>
      <c r="S299" s="148">
        <v>0</v>
      </c>
      <c r="T299" s="149">
        <f t="shared" si="38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0" t="s">
        <v>157</v>
      </c>
      <c r="AT299" s="150" t="s">
        <v>153</v>
      </c>
      <c r="AU299" s="150" t="s">
        <v>161</v>
      </c>
      <c r="AY299" s="14" t="s">
        <v>150</v>
      </c>
      <c r="BE299" s="151">
        <f t="shared" si="39"/>
        <v>0</v>
      </c>
      <c r="BF299" s="151">
        <f t="shared" si="40"/>
        <v>0</v>
      </c>
      <c r="BG299" s="151">
        <f t="shared" si="41"/>
        <v>0</v>
      </c>
      <c r="BH299" s="151">
        <f t="shared" si="42"/>
        <v>0</v>
      </c>
      <c r="BI299" s="151">
        <f t="shared" si="43"/>
        <v>0</v>
      </c>
      <c r="BJ299" s="14" t="s">
        <v>158</v>
      </c>
      <c r="BK299" s="151">
        <f t="shared" si="44"/>
        <v>0</v>
      </c>
      <c r="BL299" s="14" t="s">
        <v>157</v>
      </c>
      <c r="BM299" s="150" t="s">
        <v>673</v>
      </c>
    </row>
    <row r="300" spans="1:65" s="12" customFormat="1" ht="22.9" customHeight="1">
      <c r="B300" s="126"/>
      <c r="D300" s="127" t="s">
        <v>66</v>
      </c>
      <c r="E300" s="136" t="s">
        <v>674</v>
      </c>
      <c r="F300" s="136" t="s">
        <v>675</v>
      </c>
      <c r="J300" s="137"/>
      <c r="L300" s="126"/>
      <c r="M300" s="130"/>
      <c r="N300" s="131"/>
      <c r="O300" s="131"/>
      <c r="P300" s="132">
        <f>P301+P310+P328+P366</f>
        <v>280.08916019999998</v>
      </c>
      <c r="Q300" s="131"/>
      <c r="R300" s="132">
        <f>R301+R310+R328+R366</f>
        <v>32.77022779</v>
      </c>
      <c r="S300" s="131"/>
      <c r="T300" s="133">
        <f>T301+T310+T328+T366</f>
        <v>0.81082999999999994</v>
      </c>
      <c r="AR300" s="127" t="s">
        <v>75</v>
      </c>
      <c r="AT300" s="134" t="s">
        <v>66</v>
      </c>
      <c r="AU300" s="134" t="s">
        <v>75</v>
      </c>
      <c r="AY300" s="127" t="s">
        <v>150</v>
      </c>
      <c r="BK300" s="135">
        <f>BK301+BK310+BK328+BK366</f>
        <v>0</v>
      </c>
    </row>
    <row r="301" spans="1:65" s="12" customFormat="1" ht="20.85" customHeight="1">
      <c r="B301" s="126"/>
      <c r="D301" s="127" t="s">
        <v>66</v>
      </c>
      <c r="E301" s="136" t="s">
        <v>676</v>
      </c>
      <c r="F301" s="136" t="s">
        <v>677</v>
      </c>
      <c r="J301" s="137"/>
      <c r="L301" s="126"/>
      <c r="M301" s="130"/>
      <c r="N301" s="131"/>
      <c r="O301" s="131"/>
      <c r="P301" s="132">
        <f>SUM(P302:P309)</f>
        <v>280.08916019999998</v>
      </c>
      <c r="Q301" s="131"/>
      <c r="R301" s="132">
        <f>SUM(R302:R309)</f>
        <v>31.44444279</v>
      </c>
      <c r="S301" s="131"/>
      <c r="T301" s="133">
        <f>SUM(T302:T309)</f>
        <v>0</v>
      </c>
      <c r="AR301" s="127" t="s">
        <v>75</v>
      </c>
      <c r="AT301" s="134" t="s">
        <v>66</v>
      </c>
      <c r="AU301" s="134" t="s">
        <v>158</v>
      </c>
      <c r="AY301" s="127" t="s">
        <v>150</v>
      </c>
      <c r="BK301" s="135">
        <f>SUM(BK302:BK309)</f>
        <v>0</v>
      </c>
    </row>
    <row r="302" spans="1:65" s="2" customFormat="1" ht="21.75" customHeight="1">
      <c r="A302" s="26"/>
      <c r="B302" s="138"/>
      <c r="C302" s="139" t="s">
        <v>428</v>
      </c>
      <c r="D302" s="139" t="s">
        <v>153</v>
      </c>
      <c r="E302" s="140" t="s">
        <v>678</v>
      </c>
      <c r="F302" s="141" t="s">
        <v>679</v>
      </c>
      <c r="G302" s="142" t="s">
        <v>220</v>
      </c>
      <c r="H302" s="143">
        <v>157.71</v>
      </c>
      <c r="I302" s="144"/>
      <c r="J302" s="144"/>
      <c r="K302" s="145"/>
      <c r="L302" s="27"/>
      <c r="M302" s="146" t="s">
        <v>1</v>
      </c>
      <c r="N302" s="147" t="s">
        <v>33</v>
      </c>
      <c r="O302" s="148">
        <v>0</v>
      </c>
      <c r="P302" s="148">
        <f t="shared" ref="P302:P309" si="45">O302*H302</f>
        <v>0</v>
      </c>
      <c r="Q302" s="148">
        <v>3.3800000000000002E-3</v>
      </c>
      <c r="R302" s="148">
        <f t="shared" ref="R302:R309" si="46">Q302*H302</f>
        <v>0.53305980000000008</v>
      </c>
      <c r="S302" s="148">
        <v>0</v>
      </c>
      <c r="T302" s="149">
        <f t="shared" ref="T302:T309" si="47">S302*H302</f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0" t="s">
        <v>157</v>
      </c>
      <c r="AT302" s="150" t="s">
        <v>153</v>
      </c>
      <c r="AU302" s="150" t="s">
        <v>161</v>
      </c>
      <c r="AY302" s="14" t="s">
        <v>150</v>
      </c>
      <c r="BE302" s="151">
        <f t="shared" ref="BE302:BE309" si="48">IF(N302="základná",J302,0)</f>
        <v>0</v>
      </c>
      <c r="BF302" s="151">
        <f t="shared" ref="BF302:BF309" si="49">IF(N302="znížená",J302,0)</f>
        <v>0</v>
      </c>
      <c r="BG302" s="151">
        <f t="shared" ref="BG302:BG309" si="50">IF(N302="zákl. prenesená",J302,0)</f>
        <v>0</v>
      </c>
      <c r="BH302" s="151">
        <f t="shared" ref="BH302:BH309" si="51">IF(N302="zníž. prenesená",J302,0)</f>
        <v>0</v>
      </c>
      <c r="BI302" s="151">
        <f t="shared" ref="BI302:BI309" si="52">IF(N302="nulová",J302,0)</f>
        <v>0</v>
      </c>
      <c r="BJ302" s="14" t="s">
        <v>158</v>
      </c>
      <c r="BK302" s="151">
        <f t="shared" ref="BK302:BK309" si="53">ROUND(I302*H302,2)</f>
        <v>0</v>
      </c>
      <c r="BL302" s="14" t="s">
        <v>157</v>
      </c>
      <c r="BM302" s="150" t="s">
        <v>680</v>
      </c>
    </row>
    <row r="303" spans="1:65" s="2" customFormat="1" ht="21.75" customHeight="1">
      <c r="A303" s="26"/>
      <c r="B303" s="138"/>
      <c r="C303" s="139" t="s">
        <v>681</v>
      </c>
      <c r="D303" s="139" t="s">
        <v>153</v>
      </c>
      <c r="E303" s="140" t="s">
        <v>682</v>
      </c>
      <c r="F303" s="141" t="s">
        <v>683</v>
      </c>
      <c r="G303" s="142" t="s">
        <v>220</v>
      </c>
      <c r="H303" s="143">
        <v>47.32</v>
      </c>
      <c r="I303" s="144"/>
      <c r="J303" s="144"/>
      <c r="K303" s="145"/>
      <c r="L303" s="27"/>
      <c r="M303" s="146" t="s">
        <v>1</v>
      </c>
      <c r="N303" s="147" t="s">
        <v>33</v>
      </c>
      <c r="O303" s="148">
        <v>0</v>
      </c>
      <c r="P303" s="148">
        <f t="shared" si="45"/>
        <v>0</v>
      </c>
      <c r="Q303" s="148">
        <v>1.16E-3</v>
      </c>
      <c r="R303" s="148">
        <f t="shared" si="46"/>
        <v>5.4891200000000001E-2</v>
      </c>
      <c r="S303" s="148">
        <v>0</v>
      </c>
      <c r="T303" s="149">
        <f t="shared" si="47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0" t="s">
        <v>157</v>
      </c>
      <c r="AT303" s="150" t="s">
        <v>153</v>
      </c>
      <c r="AU303" s="150" t="s">
        <v>161</v>
      </c>
      <c r="AY303" s="14" t="s">
        <v>150</v>
      </c>
      <c r="BE303" s="151">
        <f t="shared" si="48"/>
        <v>0</v>
      </c>
      <c r="BF303" s="151">
        <f t="shared" si="49"/>
        <v>0</v>
      </c>
      <c r="BG303" s="151">
        <f t="shared" si="50"/>
        <v>0</v>
      </c>
      <c r="BH303" s="151">
        <f t="shared" si="51"/>
        <v>0</v>
      </c>
      <c r="BI303" s="151">
        <f t="shared" si="52"/>
        <v>0</v>
      </c>
      <c r="BJ303" s="14" t="s">
        <v>158</v>
      </c>
      <c r="BK303" s="151">
        <f t="shared" si="53"/>
        <v>0</v>
      </c>
      <c r="BL303" s="14" t="s">
        <v>157</v>
      </c>
      <c r="BM303" s="150" t="s">
        <v>684</v>
      </c>
    </row>
    <row r="304" spans="1:65" s="2" customFormat="1" ht="21.75" customHeight="1">
      <c r="A304" s="26"/>
      <c r="B304" s="138"/>
      <c r="C304" s="139" t="s">
        <v>432</v>
      </c>
      <c r="D304" s="139" t="s">
        <v>153</v>
      </c>
      <c r="E304" s="140" t="s">
        <v>685</v>
      </c>
      <c r="F304" s="141" t="s">
        <v>686</v>
      </c>
      <c r="G304" s="142" t="s">
        <v>220</v>
      </c>
      <c r="H304" s="143">
        <v>1434.75</v>
      </c>
      <c r="I304" s="144"/>
      <c r="J304" s="144"/>
      <c r="K304" s="145"/>
      <c r="L304" s="27"/>
      <c r="M304" s="146" t="s">
        <v>1</v>
      </c>
      <c r="N304" s="147" t="s">
        <v>33</v>
      </c>
      <c r="O304" s="148">
        <v>0</v>
      </c>
      <c r="P304" s="148">
        <f t="shared" si="45"/>
        <v>0</v>
      </c>
      <c r="Q304" s="148">
        <v>1.21E-2</v>
      </c>
      <c r="R304" s="148">
        <f t="shared" si="46"/>
        <v>17.360475000000001</v>
      </c>
      <c r="S304" s="148">
        <v>0</v>
      </c>
      <c r="T304" s="149">
        <f t="shared" si="47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0" t="s">
        <v>157</v>
      </c>
      <c r="AT304" s="150" t="s">
        <v>153</v>
      </c>
      <c r="AU304" s="150" t="s">
        <v>161</v>
      </c>
      <c r="AY304" s="14" t="s">
        <v>150</v>
      </c>
      <c r="BE304" s="151">
        <f t="shared" si="48"/>
        <v>0</v>
      </c>
      <c r="BF304" s="151">
        <f t="shared" si="49"/>
        <v>0</v>
      </c>
      <c r="BG304" s="151">
        <f t="shared" si="50"/>
        <v>0</v>
      </c>
      <c r="BH304" s="151">
        <f t="shared" si="51"/>
        <v>0</v>
      </c>
      <c r="BI304" s="151">
        <f t="shared" si="52"/>
        <v>0</v>
      </c>
      <c r="BJ304" s="14" t="s">
        <v>158</v>
      </c>
      <c r="BK304" s="151">
        <f t="shared" si="53"/>
        <v>0</v>
      </c>
      <c r="BL304" s="14" t="s">
        <v>157</v>
      </c>
      <c r="BM304" s="150" t="s">
        <v>687</v>
      </c>
    </row>
    <row r="305" spans="1:65" s="2" customFormat="1" ht="21.75" customHeight="1">
      <c r="A305" s="26"/>
      <c r="B305" s="138"/>
      <c r="C305" s="139" t="s">
        <v>688</v>
      </c>
      <c r="D305" s="139" t="s">
        <v>153</v>
      </c>
      <c r="E305" s="140" t="s">
        <v>689</v>
      </c>
      <c r="F305" s="141" t="s">
        <v>690</v>
      </c>
      <c r="G305" s="142" t="s">
        <v>220</v>
      </c>
      <c r="H305" s="143">
        <v>157.459</v>
      </c>
      <c r="I305" s="144"/>
      <c r="J305" s="144"/>
      <c r="K305" s="145"/>
      <c r="L305" s="27"/>
      <c r="M305" s="146" t="s">
        <v>1</v>
      </c>
      <c r="N305" s="147" t="s">
        <v>33</v>
      </c>
      <c r="O305" s="148">
        <v>0</v>
      </c>
      <c r="P305" s="148">
        <f t="shared" si="45"/>
        <v>0</v>
      </c>
      <c r="Q305" s="148">
        <v>2.051E-2</v>
      </c>
      <c r="R305" s="148">
        <f t="shared" si="46"/>
        <v>3.2294840900000001</v>
      </c>
      <c r="S305" s="148">
        <v>0</v>
      </c>
      <c r="T305" s="149">
        <f t="shared" si="47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0" t="s">
        <v>157</v>
      </c>
      <c r="AT305" s="150" t="s">
        <v>153</v>
      </c>
      <c r="AU305" s="150" t="s">
        <v>161</v>
      </c>
      <c r="AY305" s="14" t="s">
        <v>150</v>
      </c>
      <c r="BE305" s="151">
        <f t="shared" si="48"/>
        <v>0</v>
      </c>
      <c r="BF305" s="151">
        <f t="shared" si="49"/>
        <v>0</v>
      </c>
      <c r="BG305" s="151">
        <f t="shared" si="50"/>
        <v>0</v>
      </c>
      <c r="BH305" s="151">
        <f t="shared" si="51"/>
        <v>0</v>
      </c>
      <c r="BI305" s="151">
        <f t="shared" si="52"/>
        <v>0</v>
      </c>
      <c r="BJ305" s="14" t="s">
        <v>158</v>
      </c>
      <c r="BK305" s="151">
        <f t="shared" si="53"/>
        <v>0</v>
      </c>
      <c r="BL305" s="14" t="s">
        <v>157</v>
      </c>
      <c r="BM305" s="150" t="s">
        <v>691</v>
      </c>
    </row>
    <row r="306" spans="1:65" s="2" customFormat="1" ht="21.75" customHeight="1">
      <c r="A306" s="26"/>
      <c r="B306" s="138"/>
      <c r="C306" s="139" t="s">
        <v>435</v>
      </c>
      <c r="D306" s="139" t="s">
        <v>153</v>
      </c>
      <c r="E306" s="140" t="s">
        <v>692</v>
      </c>
      <c r="F306" s="141" t="s">
        <v>693</v>
      </c>
      <c r="G306" s="142" t="s">
        <v>205</v>
      </c>
      <c r="H306" s="143">
        <v>471.7</v>
      </c>
      <c r="I306" s="144"/>
      <c r="J306" s="144"/>
      <c r="K306" s="145"/>
      <c r="L306" s="27"/>
      <c r="M306" s="146" t="s">
        <v>1</v>
      </c>
      <c r="N306" s="147" t="s">
        <v>33</v>
      </c>
      <c r="O306" s="148">
        <v>0</v>
      </c>
      <c r="P306" s="148">
        <f t="shared" si="45"/>
        <v>0</v>
      </c>
      <c r="Q306" s="148">
        <v>2.051E-2</v>
      </c>
      <c r="R306" s="148">
        <f t="shared" si="46"/>
        <v>9.6745669999999997</v>
      </c>
      <c r="S306" s="148">
        <v>0</v>
      </c>
      <c r="T306" s="149">
        <f t="shared" si="47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0" t="s">
        <v>157</v>
      </c>
      <c r="AT306" s="150" t="s">
        <v>153</v>
      </c>
      <c r="AU306" s="150" t="s">
        <v>161</v>
      </c>
      <c r="AY306" s="14" t="s">
        <v>150</v>
      </c>
      <c r="BE306" s="151">
        <f t="shared" si="48"/>
        <v>0</v>
      </c>
      <c r="BF306" s="151">
        <f t="shared" si="49"/>
        <v>0</v>
      </c>
      <c r="BG306" s="151">
        <f t="shared" si="50"/>
        <v>0</v>
      </c>
      <c r="BH306" s="151">
        <f t="shared" si="51"/>
        <v>0</v>
      </c>
      <c r="BI306" s="151">
        <f t="shared" si="52"/>
        <v>0</v>
      </c>
      <c r="BJ306" s="14" t="s">
        <v>158</v>
      </c>
      <c r="BK306" s="151">
        <f t="shared" si="53"/>
        <v>0</v>
      </c>
      <c r="BL306" s="14" t="s">
        <v>157</v>
      </c>
      <c r="BM306" s="150" t="s">
        <v>694</v>
      </c>
    </row>
    <row r="307" spans="1:65" s="2" customFormat="1" ht="21.75" customHeight="1">
      <c r="A307" s="26"/>
      <c r="B307" s="138"/>
      <c r="C307" s="139" t="s">
        <v>695</v>
      </c>
      <c r="D307" s="139" t="s">
        <v>153</v>
      </c>
      <c r="E307" s="140" t="s">
        <v>696</v>
      </c>
      <c r="F307" s="141" t="s">
        <v>697</v>
      </c>
      <c r="G307" s="142" t="s">
        <v>220</v>
      </c>
      <c r="H307" s="143">
        <v>793.31</v>
      </c>
      <c r="I307" s="144"/>
      <c r="J307" s="144"/>
      <c r="K307" s="145"/>
      <c r="L307" s="27"/>
      <c r="M307" s="146" t="s">
        <v>1</v>
      </c>
      <c r="N307" s="147" t="s">
        <v>33</v>
      </c>
      <c r="O307" s="148">
        <v>0</v>
      </c>
      <c r="P307" s="148">
        <f t="shared" si="45"/>
        <v>0</v>
      </c>
      <c r="Q307" s="148">
        <v>5.6999999999999998E-4</v>
      </c>
      <c r="R307" s="148">
        <f t="shared" si="46"/>
        <v>0.45218669999999994</v>
      </c>
      <c r="S307" s="148">
        <v>0</v>
      </c>
      <c r="T307" s="149">
        <f t="shared" si="47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0" t="s">
        <v>157</v>
      </c>
      <c r="AT307" s="150" t="s">
        <v>153</v>
      </c>
      <c r="AU307" s="150" t="s">
        <v>161</v>
      </c>
      <c r="AY307" s="14" t="s">
        <v>150</v>
      </c>
      <c r="BE307" s="151">
        <f t="shared" si="48"/>
        <v>0</v>
      </c>
      <c r="BF307" s="151">
        <f t="shared" si="49"/>
        <v>0</v>
      </c>
      <c r="BG307" s="151">
        <f t="shared" si="50"/>
        <v>0</v>
      </c>
      <c r="BH307" s="151">
        <f t="shared" si="51"/>
        <v>0</v>
      </c>
      <c r="BI307" s="151">
        <f t="shared" si="52"/>
        <v>0</v>
      </c>
      <c r="BJ307" s="14" t="s">
        <v>158</v>
      </c>
      <c r="BK307" s="151">
        <f t="shared" si="53"/>
        <v>0</v>
      </c>
      <c r="BL307" s="14" t="s">
        <v>157</v>
      </c>
      <c r="BM307" s="150" t="s">
        <v>698</v>
      </c>
    </row>
    <row r="308" spans="1:65" s="2" customFormat="1" ht="21.75" customHeight="1">
      <c r="A308" s="26"/>
      <c r="B308" s="138"/>
      <c r="C308" s="139" t="s">
        <v>439</v>
      </c>
      <c r="D308" s="139" t="s">
        <v>153</v>
      </c>
      <c r="E308" s="140" t="s">
        <v>699</v>
      </c>
      <c r="F308" s="141" t="s">
        <v>700</v>
      </c>
      <c r="G308" s="142" t="s">
        <v>205</v>
      </c>
      <c r="H308" s="143">
        <v>2795.58</v>
      </c>
      <c r="I308" s="144"/>
      <c r="J308" s="144"/>
      <c r="K308" s="145"/>
      <c r="L308" s="27"/>
      <c r="M308" s="146" t="s">
        <v>1</v>
      </c>
      <c r="N308" s="147" t="s">
        <v>33</v>
      </c>
      <c r="O308" s="148">
        <v>0.10019</v>
      </c>
      <c r="P308" s="148">
        <f t="shared" si="45"/>
        <v>280.08916019999998</v>
      </c>
      <c r="Q308" s="148">
        <v>5.0000000000000002E-5</v>
      </c>
      <c r="R308" s="148">
        <f t="shared" si="46"/>
        <v>0.13977900000000001</v>
      </c>
      <c r="S308" s="148">
        <v>0</v>
      </c>
      <c r="T308" s="149">
        <f t="shared" si="47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0" t="s">
        <v>186</v>
      </c>
      <c r="AT308" s="150" t="s">
        <v>153</v>
      </c>
      <c r="AU308" s="150" t="s">
        <v>161</v>
      </c>
      <c r="AY308" s="14" t="s">
        <v>150</v>
      </c>
      <c r="BE308" s="151">
        <f t="shared" si="48"/>
        <v>0</v>
      </c>
      <c r="BF308" s="151">
        <f t="shared" si="49"/>
        <v>0</v>
      </c>
      <c r="BG308" s="151">
        <f t="shared" si="50"/>
        <v>0</v>
      </c>
      <c r="BH308" s="151">
        <f t="shared" si="51"/>
        <v>0</v>
      </c>
      <c r="BI308" s="151">
        <f t="shared" si="52"/>
        <v>0</v>
      </c>
      <c r="BJ308" s="14" t="s">
        <v>158</v>
      </c>
      <c r="BK308" s="151">
        <f t="shared" si="53"/>
        <v>0</v>
      </c>
      <c r="BL308" s="14" t="s">
        <v>186</v>
      </c>
      <c r="BM308" s="150" t="s">
        <v>701</v>
      </c>
    </row>
    <row r="309" spans="1:65" s="2" customFormat="1" ht="21.75" customHeight="1">
      <c r="A309" s="26"/>
      <c r="B309" s="138"/>
      <c r="C309" s="139" t="s">
        <v>702</v>
      </c>
      <c r="D309" s="139" t="s">
        <v>153</v>
      </c>
      <c r="E309" s="140" t="s">
        <v>703</v>
      </c>
      <c r="F309" s="141" t="s">
        <v>704</v>
      </c>
      <c r="G309" s="142" t="s">
        <v>554</v>
      </c>
      <c r="H309" s="143">
        <v>578.69000000000005</v>
      </c>
      <c r="I309" s="144"/>
      <c r="J309" s="144"/>
      <c r="K309" s="145"/>
      <c r="L309" s="27"/>
      <c r="M309" s="146" t="s">
        <v>1</v>
      </c>
      <c r="N309" s="147" t="s">
        <v>33</v>
      </c>
      <c r="O309" s="148">
        <v>0</v>
      </c>
      <c r="P309" s="148">
        <f t="shared" si="45"/>
        <v>0</v>
      </c>
      <c r="Q309" s="148">
        <v>0</v>
      </c>
      <c r="R309" s="148">
        <f t="shared" si="46"/>
        <v>0</v>
      </c>
      <c r="S309" s="148">
        <v>0</v>
      </c>
      <c r="T309" s="149">
        <f t="shared" si="47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0" t="s">
        <v>157</v>
      </c>
      <c r="AT309" s="150" t="s">
        <v>153</v>
      </c>
      <c r="AU309" s="150" t="s">
        <v>161</v>
      </c>
      <c r="AY309" s="14" t="s">
        <v>150</v>
      </c>
      <c r="BE309" s="151">
        <f t="shared" si="48"/>
        <v>0</v>
      </c>
      <c r="BF309" s="151">
        <f t="shared" si="49"/>
        <v>0</v>
      </c>
      <c r="BG309" s="151">
        <f t="shared" si="50"/>
        <v>0</v>
      </c>
      <c r="BH309" s="151">
        <f t="shared" si="51"/>
        <v>0</v>
      </c>
      <c r="BI309" s="151">
        <f t="shared" si="52"/>
        <v>0</v>
      </c>
      <c r="BJ309" s="14" t="s">
        <v>158</v>
      </c>
      <c r="BK309" s="151">
        <f t="shared" si="53"/>
        <v>0</v>
      </c>
      <c r="BL309" s="14" t="s">
        <v>157</v>
      </c>
      <c r="BM309" s="150" t="s">
        <v>705</v>
      </c>
    </row>
    <row r="310" spans="1:65" s="12" customFormat="1" ht="20.85" customHeight="1">
      <c r="B310" s="126"/>
      <c r="D310" s="127" t="s">
        <v>66</v>
      </c>
      <c r="E310" s="136" t="s">
        <v>706</v>
      </c>
      <c r="F310" s="136" t="s">
        <v>707</v>
      </c>
      <c r="J310" s="137"/>
      <c r="L310" s="126"/>
      <c r="M310" s="130"/>
      <c r="N310" s="131"/>
      <c r="O310" s="131"/>
      <c r="P310" s="132">
        <f>SUM(P311:P327)</f>
        <v>0</v>
      </c>
      <c r="Q310" s="131"/>
      <c r="R310" s="132">
        <f>SUM(R311:R327)</f>
        <v>0.10990000000000004</v>
      </c>
      <c r="S310" s="131"/>
      <c r="T310" s="133">
        <f>SUM(T311:T327)</f>
        <v>0.58043</v>
      </c>
      <c r="AR310" s="127" t="s">
        <v>75</v>
      </c>
      <c r="AT310" s="134" t="s">
        <v>66</v>
      </c>
      <c r="AU310" s="134" t="s">
        <v>158</v>
      </c>
      <c r="AY310" s="127" t="s">
        <v>150</v>
      </c>
      <c r="BK310" s="135">
        <f>SUM(BK311:BK327)</f>
        <v>0</v>
      </c>
    </row>
    <row r="311" spans="1:65" s="2" customFormat="1" ht="21.75" customHeight="1">
      <c r="A311" s="26"/>
      <c r="B311" s="138"/>
      <c r="C311" s="139" t="s">
        <v>442</v>
      </c>
      <c r="D311" s="139" t="s">
        <v>153</v>
      </c>
      <c r="E311" s="140" t="s">
        <v>708</v>
      </c>
      <c r="F311" s="141" t="s">
        <v>709</v>
      </c>
      <c r="G311" s="142" t="s">
        <v>220</v>
      </c>
      <c r="H311" s="143">
        <v>10.65</v>
      </c>
      <c r="I311" s="144"/>
      <c r="J311" s="144"/>
      <c r="K311" s="145"/>
      <c r="L311" s="27"/>
      <c r="M311" s="146" t="s">
        <v>1</v>
      </c>
      <c r="N311" s="147" t="s">
        <v>33</v>
      </c>
      <c r="O311" s="148">
        <v>0</v>
      </c>
      <c r="P311" s="148">
        <f t="shared" ref="P311:P327" si="54">O311*H311</f>
        <v>0</v>
      </c>
      <c r="Q311" s="148">
        <v>0</v>
      </c>
      <c r="R311" s="148">
        <f t="shared" ref="R311:R327" si="55">Q311*H311</f>
        <v>0</v>
      </c>
      <c r="S311" s="148">
        <v>7.0000000000000001E-3</v>
      </c>
      <c r="T311" s="149">
        <f t="shared" ref="T311:T327" si="56">S311*H311</f>
        <v>7.4550000000000005E-2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0" t="s">
        <v>157</v>
      </c>
      <c r="AT311" s="150" t="s">
        <v>153</v>
      </c>
      <c r="AU311" s="150" t="s">
        <v>161</v>
      </c>
      <c r="AY311" s="14" t="s">
        <v>150</v>
      </c>
      <c r="BE311" s="151">
        <f t="shared" ref="BE311:BE327" si="57">IF(N311="základná",J311,0)</f>
        <v>0</v>
      </c>
      <c r="BF311" s="151">
        <f t="shared" ref="BF311:BF327" si="58">IF(N311="znížená",J311,0)</f>
        <v>0</v>
      </c>
      <c r="BG311" s="151">
        <f t="shared" ref="BG311:BG327" si="59">IF(N311="zákl. prenesená",J311,0)</f>
        <v>0</v>
      </c>
      <c r="BH311" s="151">
        <f t="shared" ref="BH311:BH327" si="60">IF(N311="zníž. prenesená",J311,0)</f>
        <v>0</v>
      </c>
      <c r="BI311" s="151">
        <f t="shared" ref="BI311:BI327" si="61">IF(N311="nulová",J311,0)</f>
        <v>0</v>
      </c>
      <c r="BJ311" s="14" t="s">
        <v>158</v>
      </c>
      <c r="BK311" s="151">
        <f t="shared" ref="BK311:BK327" si="62">ROUND(I311*H311,2)</f>
        <v>0</v>
      </c>
      <c r="BL311" s="14" t="s">
        <v>157</v>
      </c>
      <c r="BM311" s="150" t="s">
        <v>710</v>
      </c>
    </row>
    <row r="312" spans="1:65" s="2" customFormat="1" ht="21.75" customHeight="1">
      <c r="A312" s="26"/>
      <c r="B312" s="138"/>
      <c r="C312" s="139" t="s">
        <v>711</v>
      </c>
      <c r="D312" s="139" t="s">
        <v>153</v>
      </c>
      <c r="E312" s="140" t="s">
        <v>712</v>
      </c>
      <c r="F312" s="141" t="s">
        <v>713</v>
      </c>
      <c r="G312" s="142" t="s">
        <v>205</v>
      </c>
      <c r="H312" s="143">
        <v>8.5</v>
      </c>
      <c r="I312" s="144"/>
      <c r="J312" s="144"/>
      <c r="K312" s="145"/>
      <c r="L312" s="27"/>
      <c r="M312" s="146" t="s">
        <v>1</v>
      </c>
      <c r="N312" s="147" t="s">
        <v>33</v>
      </c>
      <c r="O312" s="148">
        <v>0</v>
      </c>
      <c r="P312" s="148">
        <f t="shared" si="54"/>
        <v>0</v>
      </c>
      <c r="Q312" s="148">
        <v>0</v>
      </c>
      <c r="R312" s="148">
        <f t="shared" si="55"/>
        <v>0</v>
      </c>
      <c r="S312" s="148">
        <v>2E-3</v>
      </c>
      <c r="T312" s="149">
        <f t="shared" si="56"/>
        <v>1.7000000000000001E-2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0" t="s">
        <v>157</v>
      </c>
      <c r="AT312" s="150" t="s">
        <v>153</v>
      </c>
      <c r="AU312" s="150" t="s">
        <v>161</v>
      </c>
      <c r="AY312" s="14" t="s">
        <v>150</v>
      </c>
      <c r="BE312" s="151">
        <f t="shared" si="57"/>
        <v>0</v>
      </c>
      <c r="BF312" s="151">
        <f t="shared" si="58"/>
        <v>0</v>
      </c>
      <c r="BG312" s="151">
        <f t="shared" si="59"/>
        <v>0</v>
      </c>
      <c r="BH312" s="151">
        <f t="shared" si="60"/>
        <v>0</v>
      </c>
      <c r="BI312" s="151">
        <f t="shared" si="61"/>
        <v>0</v>
      </c>
      <c r="BJ312" s="14" t="s">
        <v>158</v>
      </c>
      <c r="BK312" s="151">
        <f t="shared" si="62"/>
        <v>0</v>
      </c>
      <c r="BL312" s="14" t="s">
        <v>157</v>
      </c>
      <c r="BM312" s="150" t="s">
        <v>714</v>
      </c>
    </row>
    <row r="313" spans="1:65" s="2" customFormat="1" ht="21.75" customHeight="1">
      <c r="A313" s="26"/>
      <c r="B313" s="138"/>
      <c r="C313" s="139" t="s">
        <v>446</v>
      </c>
      <c r="D313" s="139" t="s">
        <v>153</v>
      </c>
      <c r="E313" s="140" t="s">
        <v>715</v>
      </c>
      <c r="F313" s="141" t="s">
        <v>716</v>
      </c>
      <c r="G313" s="142" t="s">
        <v>205</v>
      </c>
      <c r="H313" s="143">
        <v>74.44</v>
      </c>
      <c r="I313" s="144"/>
      <c r="J313" s="144"/>
      <c r="K313" s="145"/>
      <c r="L313" s="27"/>
      <c r="M313" s="146" t="s">
        <v>1</v>
      </c>
      <c r="N313" s="147" t="s">
        <v>33</v>
      </c>
      <c r="O313" s="148">
        <v>0</v>
      </c>
      <c r="P313" s="148">
        <f t="shared" si="54"/>
        <v>0</v>
      </c>
      <c r="Q313" s="148">
        <v>0</v>
      </c>
      <c r="R313" s="148">
        <f t="shared" si="55"/>
        <v>0</v>
      </c>
      <c r="S313" s="148">
        <v>2E-3</v>
      </c>
      <c r="T313" s="149">
        <f t="shared" si="56"/>
        <v>0.14888000000000001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0" t="s">
        <v>157</v>
      </c>
      <c r="AT313" s="150" t="s">
        <v>153</v>
      </c>
      <c r="AU313" s="150" t="s">
        <v>161</v>
      </c>
      <c r="AY313" s="14" t="s">
        <v>150</v>
      </c>
      <c r="BE313" s="151">
        <f t="shared" si="57"/>
        <v>0</v>
      </c>
      <c r="BF313" s="151">
        <f t="shared" si="58"/>
        <v>0</v>
      </c>
      <c r="BG313" s="151">
        <f t="shared" si="59"/>
        <v>0</v>
      </c>
      <c r="BH313" s="151">
        <f t="shared" si="60"/>
        <v>0</v>
      </c>
      <c r="BI313" s="151">
        <f t="shared" si="61"/>
        <v>0</v>
      </c>
      <c r="BJ313" s="14" t="s">
        <v>158</v>
      </c>
      <c r="BK313" s="151">
        <f t="shared" si="62"/>
        <v>0</v>
      </c>
      <c r="BL313" s="14" t="s">
        <v>157</v>
      </c>
      <c r="BM313" s="150" t="s">
        <v>717</v>
      </c>
    </row>
    <row r="314" spans="1:65" s="2" customFormat="1" ht="21.75" customHeight="1">
      <c r="A314" s="26"/>
      <c r="B314" s="138"/>
      <c r="C314" s="139" t="s">
        <v>718</v>
      </c>
      <c r="D314" s="139" t="s">
        <v>153</v>
      </c>
      <c r="E314" s="140" t="s">
        <v>719</v>
      </c>
      <c r="F314" s="141" t="s">
        <v>720</v>
      </c>
      <c r="G314" s="142" t="s">
        <v>463</v>
      </c>
      <c r="H314" s="143">
        <v>102</v>
      </c>
      <c r="I314" s="144"/>
      <c r="J314" s="144"/>
      <c r="K314" s="145"/>
      <c r="L314" s="27"/>
      <c r="M314" s="146" t="s">
        <v>1</v>
      </c>
      <c r="N314" s="147" t="s">
        <v>33</v>
      </c>
      <c r="O314" s="148">
        <v>0</v>
      </c>
      <c r="P314" s="148">
        <f t="shared" si="54"/>
        <v>0</v>
      </c>
      <c r="Q314" s="148">
        <v>4.4000000000000002E-4</v>
      </c>
      <c r="R314" s="148">
        <f t="shared" si="55"/>
        <v>4.4880000000000003E-2</v>
      </c>
      <c r="S314" s="148">
        <v>0</v>
      </c>
      <c r="T314" s="149">
        <f t="shared" si="56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0" t="s">
        <v>157</v>
      </c>
      <c r="AT314" s="150" t="s">
        <v>153</v>
      </c>
      <c r="AU314" s="150" t="s">
        <v>161</v>
      </c>
      <c r="AY314" s="14" t="s">
        <v>150</v>
      </c>
      <c r="BE314" s="151">
        <f t="shared" si="57"/>
        <v>0</v>
      </c>
      <c r="BF314" s="151">
        <f t="shared" si="58"/>
        <v>0</v>
      </c>
      <c r="BG314" s="151">
        <f t="shared" si="59"/>
        <v>0</v>
      </c>
      <c r="BH314" s="151">
        <f t="shared" si="60"/>
        <v>0</v>
      </c>
      <c r="BI314" s="151">
        <f t="shared" si="61"/>
        <v>0</v>
      </c>
      <c r="BJ314" s="14" t="s">
        <v>158</v>
      </c>
      <c r="BK314" s="151">
        <f t="shared" si="62"/>
        <v>0</v>
      </c>
      <c r="BL314" s="14" t="s">
        <v>157</v>
      </c>
      <c r="BM314" s="150" t="s">
        <v>721</v>
      </c>
    </row>
    <row r="315" spans="1:65" s="2" customFormat="1" ht="21.75" customHeight="1">
      <c r="A315" s="26"/>
      <c r="B315" s="138"/>
      <c r="C315" s="139" t="s">
        <v>449</v>
      </c>
      <c r="D315" s="139" t="s">
        <v>153</v>
      </c>
      <c r="E315" s="140" t="s">
        <v>722</v>
      </c>
      <c r="F315" s="141" t="s">
        <v>723</v>
      </c>
      <c r="G315" s="142" t="s">
        <v>463</v>
      </c>
      <c r="H315" s="143">
        <v>3</v>
      </c>
      <c r="I315" s="144"/>
      <c r="J315" s="144"/>
      <c r="K315" s="145"/>
      <c r="L315" s="27"/>
      <c r="M315" s="146" t="s">
        <v>1</v>
      </c>
      <c r="N315" s="147" t="s">
        <v>33</v>
      </c>
      <c r="O315" s="148">
        <v>0</v>
      </c>
      <c r="P315" s="148">
        <f t="shared" si="54"/>
        <v>0</v>
      </c>
      <c r="Q315" s="148">
        <v>4.4000000000000002E-4</v>
      </c>
      <c r="R315" s="148">
        <f t="shared" si="55"/>
        <v>1.32E-3</v>
      </c>
      <c r="S315" s="148">
        <v>0</v>
      </c>
      <c r="T315" s="149">
        <f t="shared" si="56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0" t="s">
        <v>157</v>
      </c>
      <c r="AT315" s="150" t="s">
        <v>153</v>
      </c>
      <c r="AU315" s="150" t="s">
        <v>161</v>
      </c>
      <c r="AY315" s="14" t="s">
        <v>150</v>
      </c>
      <c r="BE315" s="151">
        <f t="shared" si="57"/>
        <v>0</v>
      </c>
      <c r="BF315" s="151">
        <f t="shared" si="58"/>
        <v>0</v>
      </c>
      <c r="BG315" s="151">
        <f t="shared" si="59"/>
        <v>0</v>
      </c>
      <c r="BH315" s="151">
        <f t="shared" si="60"/>
        <v>0</v>
      </c>
      <c r="BI315" s="151">
        <f t="shared" si="61"/>
        <v>0</v>
      </c>
      <c r="BJ315" s="14" t="s">
        <v>158</v>
      </c>
      <c r="BK315" s="151">
        <f t="shared" si="62"/>
        <v>0</v>
      </c>
      <c r="BL315" s="14" t="s">
        <v>157</v>
      </c>
      <c r="BM315" s="150" t="s">
        <v>724</v>
      </c>
    </row>
    <row r="316" spans="1:65" s="2" customFormat="1" ht="21.75" customHeight="1">
      <c r="A316" s="26"/>
      <c r="B316" s="138"/>
      <c r="C316" s="139" t="s">
        <v>725</v>
      </c>
      <c r="D316" s="139" t="s">
        <v>153</v>
      </c>
      <c r="E316" s="140" t="s">
        <v>726</v>
      </c>
      <c r="F316" s="141" t="s">
        <v>727</v>
      </c>
      <c r="G316" s="142" t="s">
        <v>463</v>
      </c>
      <c r="H316" s="143">
        <v>6</v>
      </c>
      <c r="I316" s="144"/>
      <c r="J316" s="144"/>
      <c r="K316" s="145"/>
      <c r="L316" s="27"/>
      <c r="M316" s="146" t="s">
        <v>1</v>
      </c>
      <c r="N316" s="147" t="s">
        <v>33</v>
      </c>
      <c r="O316" s="148">
        <v>0</v>
      </c>
      <c r="P316" s="148">
        <f t="shared" si="54"/>
        <v>0</v>
      </c>
      <c r="Q316" s="148">
        <v>6.9999999999999999E-4</v>
      </c>
      <c r="R316" s="148">
        <f t="shared" si="55"/>
        <v>4.1999999999999997E-3</v>
      </c>
      <c r="S316" s="148">
        <v>0</v>
      </c>
      <c r="T316" s="149">
        <f t="shared" si="56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0" t="s">
        <v>157</v>
      </c>
      <c r="AT316" s="150" t="s">
        <v>153</v>
      </c>
      <c r="AU316" s="150" t="s">
        <v>161</v>
      </c>
      <c r="AY316" s="14" t="s">
        <v>150</v>
      </c>
      <c r="BE316" s="151">
        <f t="shared" si="57"/>
        <v>0</v>
      </c>
      <c r="BF316" s="151">
        <f t="shared" si="58"/>
        <v>0</v>
      </c>
      <c r="BG316" s="151">
        <f t="shared" si="59"/>
        <v>0</v>
      </c>
      <c r="BH316" s="151">
        <f t="shared" si="60"/>
        <v>0</v>
      </c>
      <c r="BI316" s="151">
        <f t="shared" si="61"/>
        <v>0</v>
      </c>
      <c r="BJ316" s="14" t="s">
        <v>158</v>
      </c>
      <c r="BK316" s="151">
        <f t="shared" si="62"/>
        <v>0</v>
      </c>
      <c r="BL316" s="14" t="s">
        <v>157</v>
      </c>
      <c r="BM316" s="150" t="s">
        <v>728</v>
      </c>
    </row>
    <row r="317" spans="1:65" s="2" customFormat="1" ht="21.75" customHeight="1">
      <c r="A317" s="26"/>
      <c r="B317" s="138"/>
      <c r="C317" s="139" t="s">
        <v>453</v>
      </c>
      <c r="D317" s="139" t="s">
        <v>153</v>
      </c>
      <c r="E317" s="140" t="s">
        <v>729</v>
      </c>
      <c r="F317" s="141" t="s">
        <v>730</v>
      </c>
      <c r="G317" s="142" t="s">
        <v>205</v>
      </c>
      <c r="H317" s="143">
        <v>80</v>
      </c>
      <c r="I317" s="144"/>
      <c r="J317" s="144"/>
      <c r="K317" s="145"/>
      <c r="L317" s="27"/>
      <c r="M317" s="146" t="s">
        <v>1</v>
      </c>
      <c r="N317" s="147" t="s">
        <v>33</v>
      </c>
      <c r="O317" s="148">
        <v>0</v>
      </c>
      <c r="P317" s="148">
        <f t="shared" si="54"/>
        <v>0</v>
      </c>
      <c r="Q317" s="148">
        <v>6.9999999999999999E-4</v>
      </c>
      <c r="R317" s="148">
        <f t="shared" si="55"/>
        <v>5.6000000000000001E-2</v>
      </c>
      <c r="S317" s="148">
        <v>0</v>
      </c>
      <c r="T317" s="149">
        <f t="shared" si="56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0" t="s">
        <v>157</v>
      </c>
      <c r="AT317" s="150" t="s">
        <v>153</v>
      </c>
      <c r="AU317" s="150" t="s">
        <v>161</v>
      </c>
      <c r="AY317" s="14" t="s">
        <v>150</v>
      </c>
      <c r="BE317" s="151">
        <f t="shared" si="57"/>
        <v>0</v>
      </c>
      <c r="BF317" s="151">
        <f t="shared" si="58"/>
        <v>0</v>
      </c>
      <c r="BG317" s="151">
        <f t="shared" si="59"/>
        <v>0</v>
      </c>
      <c r="BH317" s="151">
        <f t="shared" si="60"/>
        <v>0</v>
      </c>
      <c r="BI317" s="151">
        <f t="shared" si="61"/>
        <v>0</v>
      </c>
      <c r="BJ317" s="14" t="s">
        <v>158</v>
      </c>
      <c r="BK317" s="151">
        <f t="shared" si="62"/>
        <v>0</v>
      </c>
      <c r="BL317" s="14" t="s">
        <v>157</v>
      </c>
      <c r="BM317" s="150" t="s">
        <v>731</v>
      </c>
    </row>
    <row r="318" spans="1:65" s="2" customFormat="1" ht="21.75" customHeight="1">
      <c r="A318" s="26"/>
      <c r="B318" s="138"/>
      <c r="C318" s="139" t="s">
        <v>732</v>
      </c>
      <c r="D318" s="139" t="s">
        <v>153</v>
      </c>
      <c r="E318" s="140" t="s">
        <v>733</v>
      </c>
      <c r="F318" s="141" t="s">
        <v>734</v>
      </c>
      <c r="G318" s="142" t="s">
        <v>463</v>
      </c>
      <c r="H318" s="143">
        <v>1</v>
      </c>
      <c r="I318" s="144"/>
      <c r="J318" s="144"/>
      <c r="K318" s="145"/>
      <c r="L318" s="27"/>
      <c r="M318" s="146" t="s">
        <v>1</v>
      </c>
      <c r="N318" s="147" t="s">
        <v>33</v>
      </c>
      <c r="O318" s="148">
        <v>0</v>
      </c>
      <c r="P318" s="148">
        <f t="shared" si="54"/>
        <v>0</v>
      </c>
      <c r="Q318" s="148">
        <v>6.9999999999999999E-4</v>
      </c>
      <c r="R318" s="148">
        <f t="shared" si="55"/>
        <v>6.9999999999999999E-4</v>
      </c>
      <c r="S318" s="148">
        <v>0</v>
      </c>
      <c r="T318" s="149">
        <f t="shared" si="56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0" t="s">
        <v>157</v>
      </c>
      <c r="AT318" s="150" t="s">
        <v>153</v>
      </c>
      <c r="AU318" s="150" t="s">
        <v>161</v>
      </c>
      <c r="AY318" s="14" t="s">
        <v>150</v>
      </c>
      <c r="BE318" s="151">
        <f t="shared" si="57"/>
        <v>0</v>
      </c>
      <c r="BF318" s="151">
        <f t="shared" si="58"/>
        <v>0</v>
      </c>
      <c r="BG318" s="151">
        <f t="shared" si="59"/>
        <v>0</v>
      </c>
      <c r="BH318" s="151">
        <f t="shared" si="60"/>
        <v>0</v>
      </c>
      <c r="BI318" s="151">
        <f t="shared" si="61"/>
        <v>0</v>
      </c>
      <c r="BJ318" s="14" t="s">
        <v>158</v>
      </c>
      <c r="BK318" s="151">
        <f t="shared" si="62"/>
        <v>0</v>
      </c>
      <c r="BL318" s="14" t="s">
        <v>157</v>
      </c>
      <c r="BM318" s="150" t="s">
        <v>735</v>
      </c>
    </row>
    <row r="319" spans="1:65" s="2" customFormat="1" ht="21.75" customHeight="1">
      <c r="A319" s="26"/>
      <c r="B319" s="138"/>
      <c r="C319" s="139" t="s">
        <v>456</v>
      </c>
      <c r="D319" s="139" t="s">
        <v>153</v>
      </c>
      <c r="E319" s="140" t="s">
        <v>736</v>
      </c>
      <c r="F319" s="141" t="s">
        <v>737</v>
      </c>
      <c r="G319" s="142" t="s">
        <v>463</v>
      </c>
      <c r="H319" s="143">
        <v>1</v>
      </c>
      <c r="I319" s="144"/>
      <c r="J319" s="144"/>
      <c r="K319" s="145"/>
      <c r="L319" s="27"/>
      <c r="M319" s="146" t="s">
        <v>1</v>
      </c>
      <c r="N319" s="147" t="s">
        <v>33</v>
      </c>
      <c r="O319" s="148">
        <v>0</v>
      </c>
      <c r="P319" s="148">
        <f t="shared" si="54"/>
        <v>0</v>
      </c>
      <c r="Q319" s="148">
        <v>6.9999999999999999E-4</v>
      </c>
      <c r="R319" s="148">
        <f t="shared" si="55"/>
        <v>6.9999999999999999E-4</v>
      </c>
      <c r="S319" s="148">
        <v>0</v>
      </c>
      <c r="T319" s="149">
        <f t="shared" si="56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0" t="s">
        <v>157</v>
      </c>
      <c r="AT319" s="150" t="s">
        <v>153</v>
      </c>
      <c r="AU319" s="150" t="s">
        <v>161</v>
      </c>
      <c r="AY319" s="14" t="s">
        <v>150</v>
      </c>
      <c r="BE319" s="151">
        <f t="shared" si="57"/>
        <v>0</v>
      </c>
      <c r="BF319" s="151">
        <f t="shared" si="58"/>
        <v>0</v>
      </c>
      <c r="BG319" s="151">
        <f t="shared" si="59"/>
        <v>0</v>
      </c>
      <c r="BH319" s="151">
        <f t="shared" si="60"/>
        <v>0</v>
      </c>
      <c r="BI319" s="151">
        <f t="shared" si="61"/>
        <v>0</v>
      </c>
      <c r="BJ319" s="14" t="s">
        <v>158</v>
      </c>
      <c r="BK319" s="151">
        <f t="shared" si="62"/>
        <v>0</v>
      </c>
      <c r="BL319" s="14" t="s">
        <v>157</v>
      </c>
      <c r="BM319" s="150" t="s">
        <v>738</v>
      </c>
    </row>
    <row r="320" spans="1:65" s="2" customFormat="1" ht="21.75" customHeight="1">
      <c r="A320" s="26"/>
      <c r="B320" s="138"/>
      <c r="C320" s="139" t="s">
        <v>739</v>
      </c>
      <c r="D320" s="139" t="s">
        <v>153</v>
      </c>
      <c r="E320" s="140" t="s">
        <v>740</v>
      </c>
      <c r="F320" s="141" t="s">
        <v>741</v>
      </c>
      <c r="G320" s="142" t="s">
        <v>463</v>
      </c>
      <c r="H320" s="143">
        <v>1</v>
      </c>
      <c r="I320" s="144"/>
      <c r="J320" s="144"/>
      <c r="K320" s="145"/>
      <c r="L320" s="27"/>
      <c r="M320" s="146" t="s">
        <v>1</v>
      </c>
      <c r="N320" s="147" t="s">
        <v>33</v>
      </c>
      <c r="O320" s="148">
        <v>0</v>
      </c>
      <c r="P320" s="148">
        <f t="shared" si="54"/>
        <v>0</v>
      </c>
      <c r="Q320" s="148">
        <v>6.9999999999999999E-4</v>
      </c>
      <c r="R320" s="148">
        <f t="shared" si="55"/>
        <v>6.9999999999999999E-4</v>
      </c>
      <c r="S320" s="148">
        <v>0</v>
      </c>
      <c r="T320" s="149">
        <f t="shared" si="56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0" t="s">
        <v>157</v>
      </c>
      <c r="AT320" s="150" t="s">
        <v>153</v>
      </c>
      <c r="AU320" s="150" t="s">
        <v>161</v>
      </c>
      <c r="AY320" s="14" t="s">
        <v>150</v>
      </c>
      <c r="BE320" s="151">
        <f t="shared" si="57"/>
        <v>0</v>
      </c>
      <c r="BF320" s="151">
        <f t="shared" si="58"/>
        <v>0</v>
      </c>
      <c r="BG320" s="151">
        <f t="shared" si="59"/>
        <v>0</v>
      </c>
      <c r="BH320" s="151">
        <f t="shared" si="60"/>
        <v>0</v>
      </c>
      <c r="BI320" s="151">
        <f t="shared" si="61"/>
        <v>0</v>
      </c>
      <c r="BJ320" s="14" t="s">
        <v>158</v>
      </c>
      <c r="BK320" s="151">
        <f t="shared" si="62"/>
        <v>0</v>
      </c>
      <c r="BL320" s="14" t="s">
        <v>157</v>
      </c>
      <c r="BM320" s="150" t="s">
        <v>742</v>
      </c>
    </row>
    <row r="321" spans="1:65" s="2" customFormat="1" ht="21.75" customHeight="1">
      <c r="A321" s="26"/>
      <c r="B321" s="138"/>
      <c r="C321" s="139" t="s">
        <v>460</v>
      </c>
      <c r="D321" s="139" t="s">
        <v>153</v>
      </c>
      <c r="E321" s="140" t="s">
        <v>743</v>
      </c>
      <c r="F321" s="141" t="s">
        <v>744</v>
      </c>
      <c r="G321" s="142" t="s">
        <v>463</v>
      </c>
      <c r="H321" s="143">
        <v>1</v>
      </c>
      <c r="I321" s="144"/>
      <c r="J321" s="144"/>
      <c r="K321" s="145"/>
      <c r="L321" s="27"/>
      <c r="M321" s="146" t="s">
        <v>1</v>
      </c>
      <c r="N321" s="147" t="s">
        <v>33</v>
      </c>
      <c r="O321" s="148">
        <v>0</v>
      </c>
      <c r="P321" s="148">
        <f t="shared" si="54"/>
        <v>0</v>
      </c>
      <c r="Q321" s="148">
        <v>6.9999999999999999E-4</v>
      </c>
      <c r="R321" s="148">
        <f t="shared" si="55"/>
        <v>6.9999999999999999E-4</v>
      </c>
      <c r="S321" s="148">
        <v>0</v>
      </c>
      <c r="T321" s="149">
        <f t="shared" si="56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0" t="s">
        <v>157</v>
      </c>
      <c r="AT321" s="150" t="s">
        <v>153</v>
      </c>
      <c r="AU321" s="150" t="s">
        <v>161</v>
      </c>
      <c r="AY321" s="14" t="s">
        <v>150</v>
      </c>
      <c r="BE321" s="151">
        <f t="shared" si="57"/>
        <v>0</v>
      </c>
      <c r="BF321" s="151">
        <f t="shared" si="58"/>
        <v>0</v>
      </c>
      <c r="BG321" s="151">
        <f t="shared" si="59"/>
        <v>0</v>
      </c>
      <c r="BH321" s="151">
        <f t="shared" si="60"/>
        <v>0</v>
      </c>
      <c r="BI321" s="151">
        <f t="shared" si="61"/>
        <v>0</v>
      </c>
      <c r="BJ321" s="14" t="s">
        <v>158</v>
      </c>
      <c r="BK321" s="151">
        <f t="shared" si="62"/>
        <v>0</v>
      </c>
      <c r="BL321" s="14" t="s">
        <v>157</v>
      </c>
      <c r="BM321" s="150" t="s">
        <v>745</v>
      </c>
    </row>
    <row r="322" spans="1:65" s="2" customFormat="1" ht="21.75" customHeight="1">
      <c r="A322" s="26"/>
      <c r="B322" s="138"/>
      <c r="C322" s="139" t="s">
        <v>746</v>
      </c>
      <c r="D322" s="139" t="s">
        <v>153</v>
      </c>
      <c r="E322" s="140" t="s">
        <v>747</v>
      </c>
      <c r="F322" s="141" t="s">
        <v>748</v>
      </c>
      <c r="G322" s="142" t="s">
        <v>463</v>
      </c>
      <c r="H322" s="143">
        <v>1</v>
      </c>
      <c r="I322" s="144"/>
      <c r="J322" s="144"/>
      <c r="K322" s="145"/>
      <c r="L322" s="27"/>
      <c r="M322" s="146" t="s">
        <v>1</v>
      </c>
      <c r="N322" s="147" t="s">
        <v>33</v>
      </c>
      <c r="O322" s="148">
        <v>0</v>
      </c>
      <c r="P322" s="148">
        <f t="shared" si="54"/>
        <v>0</v>
      </c>
      <c r="Q322" s="148">
        <v>6.9999999999999999E-4</v>
      </c>
      <c r="R322" s="148">
        <f t="shared" si="55"/>
        <v>6.9999999999999999E-4</v>
      </c>
      <c r="S322" s="148">
        <v>0</v>
      </c>
      <c r="T322" s="149">
        <f t="shared" si="56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0" t="s">
        <v>157</v>
      </c>
      <c r="AT322" s="150" t="s">
        <v>153</v>
      </c>
      <c r="AU322" s="150" t="s">
        <v>161</v>
      </c>
      <c r="AY322" s="14" t="s">
        <v>150</v>
      </c>
      <c r="BE322" s="151">
        <f t="shared" si="57"/>
        <v>0</v>
      </c>
      <c r="BF322" s="151">
        <f t="shared" si="58"/>
        <v>0</v>
      </c>
      <c r="BG322" s="151">
        <f t="shared" si="59"/>
        <v>0</v>
      </c>
      <c r="BH322" s="151">
        <f t="shared" si="60"/>
        <v>0</v>
      </c>
      <c r="BI322" s="151">
        <f t="shared" si="61"/>
        <v>0</v>
      </c>
      <c r="BJ322" s="14" t="s">
        <v>158</v>
      </c>
      <c r="BK322" s="151">
        <f t="shared" si="62"/>
        <v>0</v>
      </c>
      <c r="BL322" s="14" t="s">
        <v>157</v>
      </c>
      <c r="BM322" s="150" t="s">
        <v>749</v>
      </c>
    </row>
    <row r="323" spans="1:65" s="2" customFormat="1" ht="16.5" customHeight="1">
      <c r="A323" s="26"/>
      <c r="B323" s="138"/>
      <c r="C323" s="139" t="s">
        <v>464</v>
      </c>
      <c r="D323" s="139" t="s">
        <v>153</v>
      </c>
      <c r="E323" s="140" t="s">
        <v>750</v>
      </c>
      <c r="F323" s="141" t="s">
        <v>751</v>
      </c>
      <c r="G323" s="142" t="s">
        <v>205</v>
      </c>
      <c r="H323" s="143">
        <v>180</v>
      </c>
      <c r="I323" s="144"/>
      <c r="J323" s="144"/>
      <c r="K323" s="145"/>
      <c r="L323" s="27"/>
      <c r="M323" s="146" t="s">
        <v>1</v>
      </c>
      <c r="N323" s="147" t="s">
        <v>33</v>
      </c>
      <c r="O323" s="148">
        <v>0</v>
      </c>
      <c r="P323" s="148">
        <f t="shared" si="54"/>
        <v>0</v>
      </c>
      <c r="Q323" s="148">
        <v>0</v>
      </c>
      <c r="R323" s="148">
        <f t="shared" si="55"/>
        <v>0</v>
      </c>
      <c r="S323" s="148">
        <v>1E-3</v>
      </c>
      <c r="T323" s="149">
        <f t="shared" si="56"/>
        <v>0.18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0" t="s">
        <v>157</v>
      </c>
      <c r="AT323" s="150" t="s">
        <v>153</v>
      </c>
      <c r="AU323" s="150" t="s">
        <v>161</v>
      </c>
      <c r="AY323" s="14" t="s">
        <v>150</v>
      </c>
      <c r="BE323" s="151">
        <f t="shared" si="57"/>
        <v>0</v>
      </c>
      <c r="BF323" s="151">
        <f t="shared" si="58"/>
        <v>0</v>
      </c>
      <c r="BG323" s="151">
        <f t="shared" si="59"/>
        <v>0</v>
      </c>
      <c r="BH323" s="151">
        <f t="shared" si="60"/>
        <v>0</v>
      </c>
      <c r="BI323" s="151">
        <f t="shared" si="61"/>
        <v>0</v>
      </c>
      <c r="BJ323" s="14" t="s">
        <v>158</v>
      </c>
      <c r="BK323" s="151">
        <f t="shared" si="62"/>
        <v>0</v>
      </c>
      <c r="BL323" s="14" t="s">
        <v>157</v>
      </c>
      <c r="BM323" s="150" t="s">
        <v>752</v>
      </c>
    </row>
    <row r="324" spans="1:65" s="2" customFormat="1" ht="16.5" customHeight="1">
      <c r="A324" s="26"/>
      <c r="B324" s="138"/>
      <c r="C324" s="139" t="s">
        <v>753</v>
      </c>
      <c r="D324" s="139" t="s">
        <v>153</v>
      </c>
      <c r="E324" s="140" t="s">
        <v>754</v>
      </c>
      <c r="F324" s="141" t="s">
        <v>755</v>
      </c>
      <c r="G324" s="142" t="s">
        <v>205</v>
      </c>
      <c r="H324" s="143">
        <v>80</v>
      </c>
      <c r="I324" s="144"/>
      <c r="J324" s="144"/>
      <c r="K324" s="145"/>
      <c r="L324" s="27"/>
      <c r="M324" s="146" t="s">
        <v>1</v>
      </c>
      <c r="N324" s="147" t="s">
        <v>33</v>
      </c>
      <c r="O324" s="148">
        <v>0</v>
      </c>
      <c r="P324" s="148">
        <f t="shared" si="54"/>
        <v>0</v>
      </c>
      <c r="Q324" s="148">
        <v>0</v>
      </c>
      <c r="R324" s="148">
        <f t="shared" si="55"/>
        <v>0</v>
      </c>
      <c r="S324" s="148">
        <v>2E-3</v>
      </c>
      <c r="T324" s="149">
        <f t="shared" si="56"/>
        <v>0.16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0" t="s">
        <v>157</v>
      </c>
      <c r="AT324" s="150" t="s">
        <v>153</v>
      </c>
      <c r="AU324" s="150" t="s">
        <v>161</v>
      </c>
      <c r="AY324" s="14" t="s">
        <v>150</v>
      </c>
      <c r="BE324" s="151">
        <f t="shared" si="57"/>
        <v>0</v>
      </c>
      <c r="BF324" s="151">
        <f t="shared" si="58"/>
        <v>0</v>
      </c>
      <c r="BG324" s="151">
        <f t="shared" si="59"/>
        <v>0</v>
      </c>
      <c r="BH324" s="151">
        <f t="shared" si="60"/>
        <v>0</v>
      </c>
      <c r="BI324" s="151">
        <f t="shared" si="61"/>
        <v>0</v>
      </c>
      <c r="BJ324" s="14" t="s">
        <v>158</v>
      </c>
      <c r="BK324" s="151">
        <f t="shared" si="62"/>
        <v>0</v>
      </c>
      <c r="BL324" s="14" t="s">
        <v>157</v>
      </c>
      <c r="BM324" s="150" t="s">
        <v>756</v>
      </c>
    </row>
    <row r="325" spans="1:65" s="2" customFormat="1" ht="21.75" customHeight="1">
      <c r="A325" s="26"/>
      <c r="B325" s="138"/>
      <c r="C325" s="139" t="s">
        <v>468</v>
      </c>
      <c r="D325" s="139" t="s">
        <v>153</v>
      </c>
      <c r="E325" s="140" t="s">
        <v>757</v>
      </c>
      <c r="F325" s="141" t="s">
        <v>758</v>
      </c>
      <c r="G325" s="142" t="s">
        <v>191</v>
      </c>
      <c r="H325" s="143">
        <v>22</v>
      </c>
      <c r="I325" s="144"/>
      <c r="J325" s="144"/>
      <c r="K325" s="145"/>
      <c r="L325" s="27"/>
      <c r="M325" s="146" t="s">
        <v>1</v>
      </c>
      <c r="N325" s="147" t="s">
        <v>33</v>
      </c>
      <c r="O325" s="148">
        <v>0</v>
      </c>
      <c r="P325" s="148">
        <f t="shared" si="54"/>
        <v>0</v>
      </c>
      <c r="Q325" s="148">
        <v>0</v>
      </c>
      <c r="R325" s="148">
        <f t="shared" si="55"/>
        <v>0</v>
      </c>
      <c r="S325" s="148">
        <v>0</v>
      </c>
      <c r="T325" s="149">
        <f t="shared" si="56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0" t="s">
        <v>157</v>
      </c>
      <c r="AT325" s="150" t="s">
        <v>153</v>
      </c>
      <c r="AU325" s="150" t="s">
        <v>161</v>
      </c>
      <c r="AY325" s="14" t="s">
        <v>150</v>
      </c>
      <c r="BE325" s="151">
        <f t="shared" si="57"/>
        <v>0</v>
      </c>
      <c r="BF325" s="151">
        <f t="shared" si="58"/>
        <v>0</v>
      </c>
      <c r="BG325" s="151">
        <f t="shared" si="59"/>
        <v>0</v>
      </c>
      <c r="BH325" s="151">
        <f t="shared" si="60"/>
        <v>0</v>
      </c>
      <c r="BI325" s="151">
        <f t="shared" si="61"/>
        <v>0</v>
      </c>
      <c r="BJ325" s="14" t="s">
        <v>158</v>
      </c>
      <c r="BK325" s="151">
        <f t="shared" si="62"/>
        <v>0</v>
      </c>
      <c r="BL325" s="14" t="s">
        <v>157</v>
      </c>
      <c r="BM325" s="150" t="s">
        <v>759</v>
      </c>
    </row>
    <row r="326" spans="1:65" s="2" customFormat="1" ht="16.5" customHeight="1">
      <c r="A326" s="26"/>
      <c r="B326" s="138"/>
      <c r="C326" s="139" t="s">
        <v>760</v>
      </c>
      <c r="D326" s="139" t="s">
        <v>153</v>
      </c>
      <c r="E326" s="140" t="s">
        <v>761</v>
      </c>
      <c r="F326" s="141" t="s">
        <v>762</v>
      </c>
      <c r="G326" s="142" t="s">
        <v>191</v>
      </c>
      <c r="H326" s="143">
        <v>22</v>
      </c>
      <c r="I326" s="144"/>
      <c r="J326" s="144"/>
      <c r="K326" s="145"/>
      <c r="L326" s="27"/>
      <c r="M326" s="146" t="s">
        <v>1</v>
      </c>
      <c r="N326" s="147" t="s">
        <v>33</v>
      </c>
      <c r="O326" s="148">
        <v>0</v>
      </c>
      <c r="P326" s="148">
        <f t="shared" si="54"/>
        <v>0</v>
      </c>
      <c r="Q326" s="148">
        <v>0</v>
      </c>
      <c r="R326" s="148">
        <f t="shared" si="55"/>
        <v>0</v>
      </c>
      <c r="S326" s="148">
        <v>0</v>
      </c>
      <c r="T326" s="149">
        <f t="shared" si="56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0" t="s">
        <v>157</v>
      </c>
      <c r="AT326" s="150" t="s">
        <v>153</v>
      </c>
      <c r="AU326" s="150" t="s">
        <v>161</v>
      </c>
      <c r="AY326" s="14" t="s">
        <v>150</v>
      </c>
      <c r="BE326" s="151">
        <f t="shared" si="57"/>
        <v>0</v>
      </c>
      <c r="BF326" s="151">
        <f t="shared" si="58"/>
        <v>0</v>
      </c>
      <c r="BG326" s="151">
        <f t="shared" si="59"/>
        <v>0</v>
      </c>
      <c r="BH326" s="151">
        <f t="shared" si="60"/>
        <v>0</v>
      </c>
      <c r="BI326" s="151">
        <f t="shared" si="61"/>
        <v>0</v>
      </c>
      <c r="BJ326" s="14" t="s">
        <v>158</v>
      </c>
      <c r="BK326" s="151">
        <f t="shared" si="62"/>
        <v>0</v>
      </c>
      <c r="BL326" s="14" t="s">
        <v>157</v>
      </c>
      <c r="BM326" s="150" t="s">
        <v>763</v>
      </c>
    </row>
    <row r="327" spans="1:65" s="2" customFormat="1" ht="21.75" customHeight="1">
      <c r="A327" s="26"/>
      <c r="B327" s="138"/>
      <c r="C327" s="139" t="s">
        <v>471</v>
      </c>
      <c r="D327" s="139" t="s">
        <v>153</v>
      </c>
      <c r="E327" s="140" t="s">
        <v>764</v>
      </c>
      <c r="F327" s="141" t="s">
        <v>765</v>
      </c>
      <c r="G327" s="142" t="s">
        <v>554</v>
      </c>
      <c r="H327" s="143">
        <v>29.521000000000001</v>
      </c>
      <c r="I327" s="144"/>
      <c r="J327" s="144"/>
      <c r="K327" s="145"/>
      <c r="L327" s="27"/>
      <c r="M327" s="146" t="s">
        <v>1</v>
      </c>
      <c r="N327" s="147" t="s">
        <v>33</v>
      </c>
      <c r="O327" s="148">
        <v>0</v>
      </c>
      <c r="P327" s="148">
        <f t="shared" si="54"/>
        <v>0</v>
      </c>
      <c r="Q327" s="148">
        <v>0</v>
      </c>
      <c r="R327" s="148">
        <f t="shared" si="55"/>
        <v>0</v>
      </c>
      <c r="S327" s="148">
        <v>0</v>
      </c>
      <c r="T327" s="149">
        <f t="shared" si="56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0" t="s">
        <v>157</v>
      </c>
      <c r="AT327" s="150" t="s">
        <v>153</v>
      </c>
      <c r="AU327" s="150" t="s">
        <v>161</v>
      </c>
      <c r="AY327" s="14" t="s">
        <v>150</v>
      </c>
      <c r="BE327" s="151">
        <f t="shared" si="57"/>
        <v>0</v>
      </c>
      <c r="BF327" s="151">
        <f t="shared" si="58"/>
        <v>0</v>
      </c>
      <c r="BG327" s="151">
        <f t="shared" si="59"/>
        <v>0</v>
      </c>
      <c r="BH327" s="151">
        <f t="shared" si="60"/>
        <v>0</v>
      </c>
      <c r="BI327" s="151">
        <f t="shared" si="61"/>
        <v>0</v>
      </c>
      <c r="BJ327" s="14" t="s">
        <v>158</v>
      </c>
      <c r="BK327" s="151">
        <f t="shared" si="62"/>
        <v>0</v>
      </c>
      <c r="BL327" s="14" t="s">
        <v>157</v>
      </c>
      <c r="BM327" s="150" t="s">
        <v>766</v>
      </c>
    </row>
    <row r="328" spans="1:65" s="12" customFormat="1" ht="20.85" customHeight="1">
      <c r="B328" s="126"/>
      <c r="D328" s="127" t="s">
        <v>66</v>
      </c>
      <c r="E328" s="136" t="s">
        <v>767</v>
      </c>
      <c r="F328" s="136" t="s">
        <v>768</v>
      </c>
      <c r="J328" s="137"/>
      <c r="L328" s="126"/>
      <c r="M328" s="130"/>
      <c r="N328" s="131"/>
      <c r="O328" s="131"/>
      <c r="P328" s="132">
        <f>SUM(P329:P365)</f>
        <v>0</v>
      </c>
      <c r="Q328" s="131"/>
      <c r="R328" s="132">
        <f>SUM(R329:R365)</f>
        <v>0.65061000000000013</v>
      </c>
      <c r="S328" s="131"/>
      <c r="T328" s="133">
        <f>SUM(T329:T365)</f>
        <v>0.23039999999999999</v>
      </c>
      <c r="AR328" s="127" t="s">
        <v>75</v>
      </c>
      <c r="AT328" s="134" t="s">
        <v>66</v>
      </c>
      <c r="AU328" s="134" t="s">
        <v>158</v>
      </c>
      <c r="AY328" s="127" t="s">
        <v>150</v>
      </c>
      <c r="BK328" s="135">
        <f>SUM(BK329:BK365)</f>
        <v>0</v>
      </c>
    </row>
    <row r="329" spans="1:65" s="2" customFormat="1" ht="16.5" customHeight="1">
      <c r="A329" s="26"/>
      <c r="B329" s="138"/>
      <c r="C329" s="139" t="s">
        <v>769</v>
      </c>
      <c r="D329" s="139" t="s">
        <v>153</v>
      </c>
      <c r="E329" s="140" t="s">
        <v>770</v>
      </c>
      <c r="F329" s="141" t="s">
        <v>771</v>
      </c>
      <c r="G329" s="142" t="s">
        <v>220</v>
      </c>
      <c r="H329" s="143">
        <v>12.8</v>
      </c>
      <c r="I329" s="144"/>
      <c r="J329" s="144"/>
      <c r="K329" s="145"/>
      <c r="L329" s="27"/>
      <c r="M329" s="146" t="s">
        <v>1</v>
      </c>
      <c r="N329" s="147" t="s">
        <v>33</v>
      </c>
      <c r="O329" s="148">
        <v>0</v>
      </c>
      <c r="P329" s="148">
        <f t="shared" ref="P329:P365" si="63">O329*H329</f>
        <v>0</v>
      </c>
      <c r="Q329" s="148">
        <v>0</v>
      </c>
      <c r="R329" s="148">
        <f t="shared" ref="R329:R365" si="64">Q329*H329</f>
        <v>0</v>
      </c>
      <c r="S329" s="148">
        <v>0.01</v>
      </c>
      <c r="T329" s="149">
        <f t="shared" ref="T329:T365" si="65">S329*H329</f>
        <v>0.128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0" t="s">
        <v>157</v>
      </c>
      <c r="AT329" s="150" t="s">
        <v>153</v>
      </c>
      <c r="AU329" s="150" t="s">
        <v>161</v>
      </c>
      <c r="AY329" s="14" t="s">
        <v>150</v>
      </c>
      <c r="BE329" s="151">
        <f t="shared" ref="BE329:BE365" si="66">IF(N329="základná",J329,0)</f>
        <v>0</v>
      </c>
      <c r="BF329" s="151">
        <f t="shared" ref="BF329:BF365" si="67">IF(N329="znížená",J329,0)</f>
        <v>0</v>
      </c>
      <c r="BG329" s="151">
        <f t="shared" ref="BG329:BG365" si="68">IF(N329="zákl. prenesená",J329,0)</f>
        <v>0</v>
      </c>
      <c r="BH329" s="151">
        <f t="shared" ref="BH329:BH365" si="69">IF(N329="zníž. prenesená",J329,0)</f>
        <v>0</v>
      </c>
      <c r="BI329" s="151">
        <f t="shared" ref="BI329:BI365" si="70">IF(N329="nulová",J329,0)</f>
        <v>0</v>
      </c>
      <c r="BJ329" s="14" t="s">
        <v>158</v>
      </c>
      <c r="BK329" s="151">
        <f t="shared" ref="BK329:BK365" si="71">ROUND(I329*H329,2)</f>
        <v>0</v>
      </c>
      <c r="BL329" s="14" t="s">
        <v>157</v>
      </c>
      <c r="BM329" s="150" t="s">
        <v>772</v>
      </c>
    </row>
    <row r="330" spans="1:65" s="2" customFormat="1" ht="21.75" customHeight="1">
      <c r="A330" s="26"/>
      <c r="B330" s="138"/>
      <c r="C330" s="139" t="s">
        <v>475</v>
      </c>
      <c r="D330" s="139" t="s">
        <v>153</v>
      </c>
      <c r="E330" s="140" t="s">
        <v>773</v>
      </c>
      <c r="F330" s="141" t="s">
        <v>774</v>
      </c>
      <c r="G330" s="142" t="s">
        <v>220</v>
      </c>
      <c r="H330" s="143">
        <v>12.8</v>
      </c>
      <c r="I330" s="144"/>
      <c r="J330" s="144"/>
      <c r="K330" s="145"/>
      <c r="L330" s="27"/>
      <c r="M330" s="146" t="s">
        <v>1</v>
      </c>
      <c r="N330" s="147" t="s">
        <v>33</v>
      </c>
      <c r="O330" s="148">
        <v>0</v>
      </c>
      <c r="P330" s="148">
        <f t="shared" si="63"/>
        <v>0</v>
      </c>
      <c r="Q330" s="148">
        <v>0</v>
      </c>
      <c r="R330" s="148">
        <f t="shared" si="64"/>
        <v>0</v>
      </c>
      <c r="S330" s="148">
        <v>8.0000000000000002E-3</v>
      </c>
      <c r="T330" s="149">
        <f t="shared" si="65"/>
        <v>0.1024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0" t="s">
        <v>157</v>
      </c>
      <c r="AT330" s="150" t="s">
        <v>153</v>
      </c>
      <c r="AU330" s="150" t="s">
        <v>161</v>
      </c>
      <c r="AY330" s="14" t="s">
        <v>150</v>
      </c>
      <c r="BE330" s="151">
        <f t="shared" si="66"/>
        <v>0</v>
      </c>
      <c r="BF330" s="151">
        <f t="shared" si="67"/>
        <v>0</v>
      </c>
      <c r="BG330" s="151">
        <f t="shared" si="68"/>
        <v>0</v>
      </c>
      <c r="BH330" s="151">
        <f t="shared" si="69"/>
        <v>0</v>
      </c>
      <c r="BI330" s="151">
        <f t="shared" si="70"/>
        <v>0</v>
      </c>
      <c r="BJ330" s="14" t="s">
        <v>158</v>
      </c>
      <c r="BK330" s="151">
        <f t="shared" si="71"/>
        <v>0</v>
      </c>
      <c r="BL330" s="14" t="s">
        <v>157</v>
      </c>
      <c r="BM330" s="150" t="s">
        <v>775</v>
      </c>
    </row>
    <row r="331" spans="1:65" s="2" customFormat="1" ht="16.5" customHeight="1">
      <c r="A331" s="26"/>
      <c r="B331" s="138"/>
      <c r="C331" s="139" t="s">
        <v>776</v>
      </c>
      <c r="D331" s="139" t="s">
        <v>153</v>
      </c>
      <c r="E331" s="140" t="s">
        <v>777</v>
      </c>
      <c r="F331" s="141" t="s">
        <v>778</v>
      </c>
      <c r="G331" s="142" t="s">
        <v>191</v>
      </c>
      <c r="H331" s="143">
        <v>1.472</v>
      </c>
      <c r="I331" s="144"/>
      <c r="J331" s="144"/>
      <c r="K331" s="145"/>
      <c r="L331" s="27"/>
      <c r="M331" s="146" t="s">
        <v>1</v>
      </c>
      <c r="N331" s="147" t="s">
        <v>33</v>
      </c>
      <c r="O331" s="148">
        <v>0</v>
      </c>
      <c r="P331" s="148">
        <f t="shared" si="63"/>
        <v>0</v>
      </c>
      <c r="Q331" s="148">
        <v>0</v>
      </c>
      <c r="R331" s="148">
        <f t="shared" si="64"/>
        <v>0</v>
      </c>
      <c r="S331" s="148">
        <v>0</v>
      </c>
      <c r="T331" s="149">
        <f t="shared" si="65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0" t="s">
        <v>157</v>
      </c>
      <c r="AT331" s="150" t="s">
        <v>153</v>
      </c>
      <c r="AU331" s="150" t="s">
        <v>161</v>
      </c>
      <c r="AY331" s="14" t="s">
        <v>150</v>
      </c>
      <c r="BE331" s="151">
        <f t="shared" si="66"/>
        <v>0</v>
      </c>
      <c r="BF331" s="151">
        <f t="shared" si="67"/>
        <v>0</v>
      </c>
      <c r="BG331" s="151">
        <f t="shared" si="68"/>
        <v>0</v>
      </c>
      <c r="BH331" s="151">
        <f t="shared" si="69"/>
        <v>0</v>
      </c>
      <c r="BI331" s="151">
        <f t="shared" si="70"/>
        <v>0</v>
      </c>
      <c r="BJ331" s="14" t="s">
        <v>158</v>
      </c>
      <c r="BK331" s="151">
        <f t="shared" si="71"/>
        <v>0</v>
      </c>
      <c r="BL331" s="14" t="s">
        <v>157</v>
      </c>
      <c r="BM331" s="150" t="s">
        <v>779</v>
      </c>
    </row>
    <row r="332" spans="1:65" s="2" customFormat="1" ht="16.5" customHeight="1">
      <c r="A332" s="26"/>
      <c r="B332" s="138"/>
      <c r="C332" s="152" t="s">
        <v>478</v>
      </c>
      <c r="D332" s="152" t="s">
        <v>188</v>
      </c>
      <c r="E332" s="153" t="s">
        <v>780</v>
      </c>
      <c r="F332" s="154" t="s">
        <v>781</v>
      </c>
      <c r="G332" s="155" t="s">
        <v>191</v>
      </c>
      <c r="H332" s="156">
        <v>6</v>
      </c>
      <c r="I332" s="157"/>
      <c r="J332" s="157"/>
      <c r="K332" s="158"/>
      <c r="L332" s="159"/>
      <c r="M332" s="160" t="s">
        <v>1</v>
      </c>
      <c r="N332" s="161" t="s">
        <v>33</v>
      </c>
      <c r="O332" s="148">
        <v>0</v>
      </c>
      <c r="P332" s="148">
        <f t="shared" si="63"/>
        <v>0</v>
      </c>
      <c r="Q332" s="148">
        <v>0</v>
      </c>
      <c r="R332" s="148">
        <f t="shared" si="64"/>
        <v>0</v>
      </c>
      <c r="S332" s="148">
        <v>0</v>
      </c>
      <c r="T332" s="149">
        <f t="shared" si="65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0" t="s">
        <v>169</v>
      </c>
      <c r="AT332" s="150" t="s">
        <v>188</v>
      </c>
      <c r="AU332" s="150" t="s">
        <v>161</v>
      </c>
      <c r="AY332" s="14" t="s">
        <v>150</v>
      </c>
      <c r="BE332" s="151">
        <f t="shared" si="66"/>
        <v>0</v>
      </c>
      <c r="BF332" s="151">
        <f t="shared" si="67"/>
        <v>0</v>
      </c>
      <c r="BG332" s="151">
        <f t="shared" si="68"/>
        <v>0</v>
      </c>
      <c r="BH332" s="151">
        <f t="shared" si="69"/>
        <v>0</v>
      </c>
      <c r="BI332" s="151">
        <f t="shared" si="70"/>
        <v>0</v>
      </c>
      <c r="BJ332" s="14" t="s">
        <v>158</v>
      </c>
      <c r="BK332" s="151">
        <f t="shared" si="71"/>
        <v>0</v>
      </c>
      <c r="BL332" s="14" t="s">
        <v>157</v>
      </c>
      <c r="BM332" s="150" t="s">
        <v>782</v>
      </c>
    </row>
    <row r="333" spans="1:65" s="2" customFormat="1" ht="16.5" customHeight="1">
      <c r="A333" s="26"/>
      <c r="B333" s="138"/>
      <c r="C333" s="152" t="s">
        <v>783</v>
      </c>
      <c r="D333" s="152" t="s">
        <v>188</v>
      </c>
      <c r="E333" s="153" t="s">
        <v>784</v>
      </c>
      <c r="F333" s="154" t="s">
        <v>785</v>
      </c>
      <c r="G333" s="155" t="s">
        <v>191</v>
      </c>
      <c r="H333" s="156">
        <v>3</v>
      </c>
      <c r="I333" s="157"/>
      <c r="J333" s="157"/>
      <c r="K333" s="158"/>
      <c r="L333" s="159"/>
      <c r="M333" s="160" t="s">
        <v>1</v>
      </c>
      <c r="N333" s="161" t="s">
        <v>33</v>
      </c>
      <c r="O333" s="148">
        <v>0</v>
      </c>
      <c r="P333" s="148">
        <f t="shared" si="63"/>
        <v>0</v>
      </c>
      <c r="Q333" s="148">
        <v>0</v>
      </c>
      <c r="R333" s="148">
        <f t="shared" si="64"/>
        <v>0</v>
      </c>
      <c r="S333" s="148">
        <v>0</v>
      </c>
      <c r="T333" s="149">
        <f t="shared" si="65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0" t="s">
        <v>169</v>
      </c>
      <c r="AT333" s="150" t="s">
        <v>188</v>
      </c>
      <c r="AU333" s="150" t="s">
        <v>161</v>
      </c>
      <c r="AY333" s="14" t="s">
        <v>150</v>
      </c>
      <c r="BE333" s="151">
        <f t="shared" si="66"/>
        <v>0</v>
      </c>
      <c r="BF333" s="151">
        <f t="shared" si="67"/>
        <v>0</v>
      </c>
      <c r="BG333" s="151">
        <f t="shared" si="68"/>
        <v>0</v>
      </c>
      <c r="BH333" s="151">
        <f t="shared" si="69"/>
        <v>0</v>
      </c>
      <c r="BI333" s="151">
        <f t="shared" si="70"/>
        <v>0</v>
      </c>
      <c r="BJ333" s="14" t="s">
        <v>158</v>
      </c>
      <c r="BK333" s="151">
        <f t="shared" si="71"/>
        <v>0</v>
      </c>
      <c r="BL333" s="14" t="s">
        <v>157</v>
      </c>
      <c r="BM333" s="150" t="s">
        <v>786</v>
      </c>
    </row>
    <row r="334" spans="1:65" s="2" customFormat="1" ht="16.5" customHeight="1">
      <c r="A334" s="26"/>
      <c r="B334" s="138"/>
      <c r="C334" s="152" t="s">
        <v>482</v>
      </c>
      <c r="D334" s="152" t="s">
        <v>188</v>
      </c>
      <c r="E334" s="153" t="s">
        <v>787</v>
      </c>
      <c r="F334" s="154" t="s">
        <v>788</v>
      </c>
      <c r="G334" s="155" t="s">
        <v>191</v>
      </c>
      <c r="H334" s="156">
        <v>1</v>
      </c>
      <c r="I334" s="157"/>
      <c r="J334" s="157"/>
      <c r="K334" s="158"/>
      <c r="L334" s="159"/>
      <c r="M334" s="160" t="s">
        <v>1</v>
      </c>
      <c r="N334" s="161" t="s">
        <v>33</v>
      </c>
      <c r="O334" s="148">
        <v>0</v>
      </c>
      <c r="P334" s="148">
        <f t="shared" si="63"/>
        <v>0</v>
      </c>
      <c r="Q334" s="148">
        <v>0</v>
      </c>
      <c r="R334" s="148">
        <f t="shared" si="64"/>
        <v>0</v>
      </c>
      <c r="S334" s="148">
        <v>0</v>
      </c>
      <c r="T334" s="149">
        <f t="shared" si="65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0" t="s">
        <v>169</v>
      </c>
      <c r="AT334" s="150" t="s">
        <v>188</v>
      </c>
      <c r="AU334" s="150" t="s">
        <v>161</v>
      </c>
      <c r="AY334" s="14" t="s">
        <v>150</v>
      </c>
      <c r="BE334" s="151">
        <f t="shared" si="66"/>
        <v>0</v>
      </c>
      <c r="BF334" s="151">
        <f t="shared" si="67"/>
        <v>0</v>
      </c>
      <c r="BG334" s="151">
        <f t="shared" si="68"/>
        <v>0</v>
      </c>
      <c r="BH334" s="151">
        <f t="shared" si="69"/>
        <v>0</v>
      </c>
      <c r="BI334" s="151">
        <f t="shared" si="70"/>
        <v>0</v>
      </c>
      <c r="BJ334" s="14" t="s">
        <v>158</v>
      </c>
      <c r="BK334" s="151">
        <f t="shared" si="71"/>
        <v>0</v>
      </c>
      <c r="BL334" s="14" t="s">
        <v>157</v>
      </c>
      <c r="BM334" s="150" t="s">
        <v>789</v>
      </c>
    </row>
    <row r="335" spans="1:65" s="2" customFormat="1" ht="16.5" customHeight="1">
      <c r="A335" s="26"/>
      <c r="B335" s="138"/>
      <c r="C335" s="152" t="s">
        <v>790</v>
      </c>
      <c r="D335" s="152" t="s">
        <v>188</v>
      </c>
      <c r="E335" s="153" t="s">
        <v>791</v>
      </c>
      <c r="F335" s="154" t="s">
        <v>792</v>
      </c>
      <c r="G335" s="155" t="s">
        <v>191</v>
      </c>
      <c r="H335" s="156">
        <v>1</v>
      </c>
      <c r="I335" s="157"/>
      <c r="J335" s="157"/>
      <c r="K335" s="158"/>
      <c r="L335" s="159"/>
      <c r="M335" s="160" t="s">
        <v>1</v>
      </c>
      <c r="N335" s="161" t="s">
        <v>33</v>
      </c>
      <c r="O335" s="148">
        <v>0</v>
      </c>
      <c r="P335" s="148">
        <f t="shared" si="63"/>
        <v>0</v>
      </c>
      <c r="Q335" s="148">
        <v>0</v>
      </c>
      <c r="R335" s="148">
        <f t="shared" si="64"/>
        <v>0</v>
      </c>
      <c r="S335" s="148">
        <v>0</v>
      </c>
      <c r="T335" s="149">
        <f t="shared" si="65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0" t="s">
        <v>169</v>
      </c>
      <c r="AT335" s="150" t="s">
        <v>188</v>
      </c>
      <c r="AU335" s="150" t="s">
        <v>161</v>
      </c>
      <c r="AY335" s="14" t="s">
        <v>150</v>
      </c>
      <c r="BE335" s="151">
        <f t="shared" si="66"/>
        <v>0</v>
      </c>
      <c r="BF335" s="151">
        <f t="shared" si="67"/>
        <v>0</v>
      </c>
      <c r="BG335" s="151">
        <f t="shared" si="68"/>
        <v>0</v>
      </c>
      <c r="BH335" s="151">
        <f t="shared" si="69"/>
        <v>0</v>
      </c>
      <c r="BI335" s="151">
        <f t="shared" si="70"/>
        <v>0</v>
      </c>
      <c r="BJ335" s="14" t="s">
        <v>158</v>
      </c>
      <c r="BK335" s="151">
        <f t="shared" si="71"/>
        <v>0</v>
      </c>
      <c r="BL335" s="14" t="s">
        <v>157</v>
      </c>
      <c r="BM335" s="150" t="s">
        <v>793</v>
      </c>
    </row>
    <row r="336" spans="1:65" s="2" customFormat="1" ht="16.5" customHeight="1">
      <c r="A336" s="26"/>
      <c r="B336" s="138"/>
      <c r="C336" s="152" t="s">
        <v>485</v>
      </c>
      <c r="D336" s="152" t="s">
        <v>188</v>
      </c>
      <c r="E336" s="153" t="s">
        <v>794</v>
      </c>
      <c r="F336" s="154" t="s">
        <v>795</v>
      </c>
      <c r="G336" s="155" t="s">
        <v>191</v>
      </c>
      <c r="H336" s="156">
        <v>7</v>
      </c>
      <c r="I336" s="157"/>
      <c r="J336" s="157"/>
      <c r="K336" s="158"/>
      <c r="L336" s="159"/>
      <c r="M336" s="160" t="s">
        <v>1</v>
      </c>
      <c r="N336" s="161" t="s">
        <v>33</v>
      </c>
      <c r="O336" s="148">
        <v>0</v>
      </c>
      <c r="P336" s="148">
        <f t="shared" si="63"/>
        <v>0</v>
      </c>
      <c r="Q336" s="148">
        <v>0</v>
      </c>
      <c r="R336" s="148">
        <f t="shared" si="64"/>
        <v>0</v>
      </c>
      <c r="S336" s="148">
        <v>0</v>
      </c>
      <c r="T336" s="149">
        <f t="shared" si="65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0" t="s">
        <v>169</v>
      </c>
      <c r="AT336" s="150" t="s">
        <v>188</v>
      </c>
      <c r="AU336" s="150" t="s">
        <v>161</v>
      </c>
      <c r="AY336" s="14" t="s">
        <v>150</v>
      </c>
      <c r="BE336" s="151">
        <f t="shared" si="66"/>
        <v>0</v>
      </c>
      <c r="BF336" s="151">
        <f t="shared" si="67"/>
        <v>0</v>
      </c>
      <c r="BG336" s="151">
        <f t="shared" si="68"/>
        <v>0</v>
      </c>
      <c r="BH336" s="151">
        <f t="shared" si="69"/>
        <v>0</v>
      </c>
      <c r="BI336" s="151">
        <f t="shared" si="70"/>
        <v>0</v>
      </c>
      <c r="BJ336" s="14" t="s">
        <v>158</v>
      </c>
      <c r="BK336" s="151">
        <f t="shared" si="71"/>
        <v>0</v>
      </c>
      <c r="BL336" s="14" t="s">
        <v>157</v>
      </c>
      <c r="BM336" s="150" t="s">
        <v>796</v>
      </c>
    </row>
    <row r="337" spans="1:65" s="2" customFormat="1" ht="16.5" customHeight="1">
      <c r="A337" s="26"/>
      <c r="B337" s="138"/>
      <c r="C337" s="152" t="s">
        <v>797</v>
      </c>
      <c r="D337" s="152" t="s">
        <v>188</v>
      </c>
      <c r="E337" s="153" t="s">
        <v>798</v>
      </c>
      <c r="F337" s="154" t="s">
        <v>799</v>
      </c>
      <c r="G337" s="155" t="s">
        <v>191</v>
      </c>
      <c r="H337" s="156">
        <v>10</v>
      </c>
      <c r="I337" s="157"/>
      <c r="J337" s="157"/>
      <c r="K337" s="158"/>
      <c r="L337" s="159"/>
      <c r="M337" s="160" t="s">
        <v>1</v>
      </c>
      <c r="N337" s="161" t="s">
        <v>33</v>
      </c>
      <c r="O337" s="148">
        <v>0</v>
      </c>
      <c r="P337" s="148">
        <f t="shared" si="63"/>
        <v>0</v>
      </c>
      <c r="Q337" s="148">
        <v>0</v>
      </c>
      <c r="R337" s="148">
        <f t="shared" si="64"/>
        <v>0</v>
      </c>
      <c r="S337" s="148">
        <v>0</v>
      </c>
      <c r="T337" s="149">
        <f t="shared" si="65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0" t="s">
        <v>169</v>
      </c>
      <c r="AT337" s="150" t="s">
        <v>188</v>
      </c>
      <c r="AU337" s="150" t="s">
        <v>161</v>
      </c>
      <c r="AY337" s="14" t="s">
        <v>150</v>
      </c>
      <c r="BE337" s="151">
        <f t="shared" si="66"/>
        <v>0</v>
      </c>
      <c r="BF337" s="151">
        <f t="shared" si="67"/>
        <v>0</v>
      </c>
      <c r="BG337" s="151">
        <f t="shared" si="68"/>
        <v>0</v>
      </c>
      <c r="BH337" s="151">
        <f t="shared" si="69"/>
        <v>0</v>
      </c>
      <c r="BI337" s="151">
        <f t="shared" si="70"/>
        <v>0</v>
      </c>
      <c r="BJ337" s="14" t="s">
        <v>158</v>
      </c>
      <c r="BK337" s="151">
        <f t="shared" si="71"/>
        <v>0</v>
      </c>
      <c r="BL337" s="14" t="s">
        <v>157</v>
      </c>
      <c r="BM337" s="150" t="s">
        <v>800</v>
      </c>
    </row>
    <row r="338" spans="1:65" s="2" customFormat="1" ht="16.5" customHeight="1">
      <c r="A338" s="26"/>
      <c r="B338" s="138"/>
      <c r="C338" s="152" t="s">
        <v>489</v>
      </c>
      <c r="D338" s="152" t="s">
        <v>188</v>
      </c>
      <c r="E338" s="153" t="s">
        <v>801</v>
      </c>
      <c r="F338" s="154" t="s">
        <v>802</v>
      </c>
      <c r="G338" s="155" t="s">
        <v>191</v>
      </c>
      <c r="H338" s="156">
        <v>6</v>
      </c>
      <c r="I338" s="157"/>
      <c r="J338" s="157"/>
      <c r="K338" s="158"/>
      <c r="L338" s="159"/>
      <c r="M338" s="160" t="s">
        <v>1</v>
      </c>
      <c r="N338" s="161" t="s">
        <v>33</v>
      </c>
      <c r="O338" s="148">
        <v>0</v>
      </c>
      <c r="P338" s="148">
        <f t="shared" si="63"/>
        <v>0</v>
      </c>
      <c r="Q338" s="148">
        <v>0</v>
      </c>
      <c r="R338" s="148">
        <f t="shared" si="64"/>
        <v>0</v>
      </c>
      <c r="S338" s="148">
        <v>0</v>
      </c>
      <c r="T338" s="149">
        <f t="shared" si="65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0" t="s">
        <v>169</v>
      </c>
      <c r="AT338" s="150" t="s">
        <v>188</v>
      </c>
      <c r="AU338" s="150" t="s">
        <v>161</v>
      </c>
      <c r="AY338" s="14" t="s">
        <v>150</v>
      </c>
      <c r="BE338" s="151">
        <f t="shared" si="66"/>
        <v>0</v>
      </c>
      <c r="BF338" s="151">
        <f t="shared" si="67"/>
        <v>0</v>
      </c>
      <c r="BG338" s="151">
        <f t="shared" si="68"/>
        <v>0</v>
      </c>
      <c r="BH338" s="151">
        <f t="shared" si="69"/>
        <v>0</v>
      </c>
      <c r="BI338" s="151">
        <f t="shared" si="70"/>
        <v>0</v>
      </c>
      <c r="BJ338" s="14" t="s">
        <v>158</v>
      </c>
      <c r="BK338" s="151">
        <f t="shared" si="71"/>
        <v>0</v>
      </c>
      <c r="BL338" s="14" t="s">
        <v>157</v>
      </c>
      <c r="BM338" s="150" t="s">
        <v>803</v>
      </c>
    </row>
    <row r="339" spans="1:65" s="2" customFormat="1" ht="16.5" customHeight="1">
      <c r="A339" s="26"/>
      <c r="B339" s="138"/>
      <c r="C339" s="152" t="s">
        <v>804</v>
      </c>
      <c r="D339" s="152" t="s">
        <v>188</v>
      </c>
      <c r="E339" s="153" t="s">
        <v>805</v>
      </c>
      <c r="F339" s="154" t="s">
        <v>806</v>
      </c>
      <c r="G339" s="155" t="s">
        <v>191</v>
      </c>
      <c r="H339" s="156">
        <v>2</v>
      </c>
      <c r="I339" s="157"/>
      <c r="J339" s="157"/>
      <c r="K339" s="158"/>
      <c r="L339" s="159"/>
      <c r="M339" s="160" t="s">
        <v>1</v>
      </c>
      <c r="N339" s="161" t="s">
        <v>33</v>
      </c>
      <c r="O339" s="148">
        <v>0</v>
      </c>
      <c r="P339" s="148">
        <f t="shared" si="63"/>
        <v>0</v>
      </c>
      <c r="Q339" s="148">
        <v>0</v>
      </c>
      <c r="R339" s="148">
        <f t="shared" si="64"/>
        <v>0</v>
      </c>
      <c r="S339" s="148">
        <v>0</v>
      </c>
      <c r="T339" s="149">
        <f t="shared" si="65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0" t="s">
        <v>169</v>
      </c>
      <c r="AT339" s="150" t="s">
        <v>188</v>
      </c>
      <c r="AU339" s="150" t="s">
        <v>161</v>
      </c>
      <c r="AY339" s="14" t="s">
        <v>150</v>
      </c>
      <c r="BE339" s="151">
        <f t="shared" si="66"/>
        <v>0</v>
      </c>
      <c r="BF339" s="151">
        <f t="shared" si="67"/>
        <v>0</v>
      </c>
      <c r="BG339" s="151">
        <f t="shared" si="68"/>
        <v>0</v>
      </c>
      <c r="BH339" s="151">
        <f t="shared" si="69"/>
        <v>0</v>
      </c>
      <c r="BI339" s="151">
        <f t="shared" si="70"/>
        <v>0</v>
      </c>
      <c r="BJ339" s="14" t="s">
        <v>158</v>
      </c>
      <c r="BK339" s="151">
        <f t="shared" si="71"/>
        <v>0</v>
      </c>
      <c r="BL339" s="14" t="s">
        <v>157</v>
      </c>
      <c r="BM339" s="150" t="s">
        <v>807</v>
      </c>
    </row>
    <row r="340" spans="1:65" s="2" customFormat="1" ht="16.5" customHeight="1">
      <c r="A340" s="26"/>
      <c r="B340" s="138"/>
      <c r="C340" s="152" t="s">
        <v>492</v>
      </c>
      <c r="D340" s="152" t="s">
        <v>188</v>
      </c>
      <c r="E340" s="153" t="s">
        <v>808</v>
      </c>
      <c r="F340" s="154" t="s">
        <v>809</v>
      </c>
      <c r="G340" s="155" t="s">
        <v>191</v>
      </c>
      <c r="H340" s="156">
        <v>2</v>
      </c>
      <c r="I340" s="157"/>
      <c r="J340" s="157"/>
      <c r="K340" s="158"/>
      <c r="L340" s="159"/>
      <c r="M340" s="160" t="s">
        <v>1</v>
      </c>
      <c r="N340" s="161" t="s">
        <v>33</v>
      </c>
      <c r="O340" s="148">
        <v>0</v>
      </c>
      <c r="P340" s="148">
        <f t="shared" si="63"/>
        <v>0</v>
      </c>
      <c r="Q340" s="148">
        <v>0</v>
      </c>
      <c r="R340" s="148">
        <f t="shared" si="64"/>
        <v>0</v>
      </c>
      <c r="S340" s="148">
        <v>0</v>
      </c>
      <c r="T340" s="149">
        <f t="shared" si="65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0" t="s">
        <v>169</v>
      </c>
      <c r="AT340" s="150" t="s">
        <v>188</v>
      </c>
      <c r="AU340" s="150" t="s">
        <v>161</v>
      </c>
      <c r="AY340" s="14" t="s">
        <v>150</v>
      </c>
      <c r="BE340" s="151">
        <f t="shared" si="66"/>
        <v>0</v>
      </c>
      <c r="BF340" s="151">
        <f t="shared" si="67"/>
        <v>0</v>
      </c>
      <c r="BG340" s="151">
        <f t="shared" si="68"/>
        <v>0</v>
      </c>
      <c r="BH340" s="151">
        <f t="shared" si="69"/>
        <v>0</v>
      </c>
      <c r="BI340" s="151">
        <f t="shared" si="70"/>
        <v>0</v>
      </c>
      <c r="BJ340" s="14" t="s">
        <v>158</v>
      </c>
      <c r="BK340" s="151">
        <f t="shared" si="71"/>
        <v>0</v>
      </c>
      <c r="BL340" s="14" t="s">
        <v>157</v>
      </c>
      <c r="BM340" s="150" t="s">
        <v>810</v>
      </c>
    </row>
    <row r="341" spans="1:65" s="2" customFormat="1" ht="16.5" customHeight="1">
      <c r="A341" s="26"/>
      <c r="B341" s="138"/>
      <c r="C341" s="152" t="s">
        <v>811</v>
      </c>
      <c r="D341" s="152" t="s">
        <v>188</v>
      </c>
      <c r="E341" s="153" t="s">
        <v>812</v>
      </c>
      <c r="F341" s="154" t="s">
        <v>813</v>
      </c>
      <c r="G341" s="155" t="s">
        <v>191</v>
      </c>
      <c r="H341" s="156">
        <v>1</v>
      </c>
      <c r="I341" s="157"/>
      <c r="J341" s="157"/>
      <c r="K341" s="158"/>
      <c r="L341" s="159"/>
      <c r="M341" s="160" t="s">
        <v>1</v>
      </c>
      <c r="N341" s="161" t="s">
        <v>33</v>
      </c>
      <c r="O341" s="148">
        <v>0</v>
      </c>
      <c r="P341" s="148">
        <f t="shared" si="63"/>
        <v>0</v>
      </c>
      <c r="Q341" s="148">
        <v>0</v>
      </c>
      <c r="R341" s="148">
        <f t="shared" si="64"/>
        <v>0</v>
      </c>
      <c r="S341" s="148">
        <v>0</v>
      </c>
      <c r="T341" s="149">
        <f t="shared" si="65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0" t="s">
        <v>169</v>
      </c>
      <c r="AT341" s="150" t="s">
        <v>188</v>
      </c>
      <c r="AU341" s="150" t="s">
        <v>161</v>
      </c>
      <c r="AY341" s="14" t="s">
        <v>150</v>
      </c>
      <c r="BE341" s="151">
        <f t="shared" si="66"/>
        <v>0</v>
      </c>
      <c r="BF341" s="151">
        <f t="shared" si="67"/>
        <v>0</v>
      </c>
      <c r="BG341" s="151">
        <f t="shared" si="68"/>
        <v>0</v>
      </c>
      <c r="BH341" s="151">
        <f t="shared" si="69"/>
        <v>0</v>
      </c>
      <c r="BI341" s="151">
        <f t="shared" si="70"/>
        <v>0</v>
      </c>
      <c r="BJ341" s="14" t="s">
        <v>158</v>
      </c>
      <c r="BK341" s="151">
        <f t="shared" si="71"/>
        <v>0</v>
      </c>
      <c r="BL341" s="14" t="s">
        <v>157</v>
      </c>
      <c r="BM341" s="150" t="s">
        <v>814</v>
      </c>
    </row>
    <row r="342" spans="1:65" s="2" customFormat="1" ht="21.75" customHeight="1">
      <c r="A342" s="26"/>
      <c r="B342" s="138"/>
      <c r="C342" s="152" t="s">
        <v>496</v>
      </c>
      <c r="D342" s="152" t="s">
        <v>188</v>
      </c>
      <c r="E342" s="153" t="s">
        <v>815</v>
      </c>
      <c r="F342" s="154" t="s">
        <v>816</v>
      </c>
      <c r="G342" s="155" t="s">
        <v>191</v>
      </c>
      <c r="H342" s="156">
        <v>2</v>
      </c>
      <c r="I342" s="157"/>
      <c r="J342" s="157"/>
      <c r="K342" s="158"/>
      <c r="L342" s="159"/>
      <c r="M342" s="160" t="s">
        <v>1</v>
      </c>
      <c r="N342" s="161" t="s">
        <v>33</v>
      </c>
      <c r="O342" s="148">
        <v>0</v>
      </c>
      <c r="P342" s="148">
        <f t="shared" si="63"/>
        <v>0</v>
      </c>
      <c r="Q342" s="148">
        <v>0</v>
      </c>
      <c r="R342" s="148">
        <f t="shared" si="64"/>
        <v>0</v>
      </c>
      <c r="S342" s="148">
        <v>0</v>
      </c>
      <c r="T342" s="149">
        <f t="shared" si="65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0" t="s">
        <v>169</v>
      </c>
      <c r="AT342" s="150" t="s">
        <v>188</v>
      </c>
      <c r="AU342" s="150" t="s">
        <v>161</v>
      </c>
      <c r="AY342" s="14" t="s">
        <v>150</v>
      </c>
      <c r="BE342" s="151">
        <f t="shared" si="66"/>
        <v>0</v>
      </c>
      <c r="BF342" s="151">
        <f t="shared" si="67"/>
        <v>0</v>
      </c>
      <c r="BG342" s="151">
        <f t="shared" si="68"/>
        <v>0</v>
      </c>
      <c r="BH342" s="151">
        <f t="shared" si="69"/>
        <v>0</v>
      </c>
      <c r="BI342" s="151">
        <f t="shared" si="70"/>
        <v>0</v>
      </c>
      <c r="BJ342" s="14" t="s">
        <v>158</v>
      </c>
      <c r="BK342" s="151">
        <f t="shared" si="71"/>
        <v>0</v>
      </c>
      <c r="BL342" s="14" t="s">
        <v>157</v>
      </c>
      <c r="BM342" s="150" t="s">
        <v>817</v>
      </c>
    </row>
    <row r="343" spans="1:65" s="2" customFormat="1" ht="21.75" customHeight="1">
      <c r="A343" s="26"/>
      <c r="B343" s="138"/>
      <c r="C343" s="152" t="s">
        <v>818</v>
      </c>
      <c r="D343" s="152" t="s">
        <v>188</v>
      </c>
      <c r="E343" s="153" t="s">
        <v>819</v>
      </c>
      <c r="F343" s="154" t="s">
        <v>820</v>
      </c>
      <c r="G343" s="155" t="s">
        <v>191</v>
      </c>
      <c r="H343" s="156">
        <v>1</v>
      </c>
      <c r="I343" s="157"/>
      <c r="J343" s="157"/>
      <c r="K343" s="158"/>
      <c r="L343" s="159"/>
      <c r="M343" s="160" t="s">
        <v>1</v>
      </c>
      <c r="N343" s="161" t="s">
        <v>33</v>
      </c>
      <c r="O343" s="148">
        <v>0</v>
      </c>
      <c r="P343" s="148">
        <f t="shared" si="63"/>
        <v>0</v>
      </c>
      <c r="Q343" s="148">
        <v>0</v>
      </c>
      <c r="R343" s="148">
        <f t="shared" si="64"/>
        <v>0</v>
      </c>
      <c r="S343" s="148">
        <v>0</v>
      </c>
      <c r="T343" s="149">
        <f t="shared" si="65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0" t="s">
        <v>169</v>
      </c>
      <c r="AT343" s="150" t="s">
        <v>188</v>
      </c>
      <c r="AU343" s="150" t="s">
        <v>161</v>
      </c>
      <c r="AY343" s="14" t="s">
        <v>150</v>
      </c>
      <c r="BE343" s="151">
        <f t="shared" si="66"/>
        <v>0</v>
      </c>
      <c r="BF343" s="151">
        <f t="shared" si="67"/>
        <v>0</v>
      </c>
      <c r="BG343" s="151">
        <f t="shared" si="68"/>
        <v>0</v>
      </c>
      <c r="BH343" s="151">
        <f t="shared" si="69"/>
        <v>0</v>
      </c>
      <c r="BI343" s="151">
        <f t="shared" si="70"/>
        <v>0</v>
      </c>
      <c r="BJ343" s="14" t="s">
        <v>158</v>
      </c>
      <c r="BK343" s="151">
        <f t="shared" si="71"/>
        <v>0</v>
      </c>
      <c r="BL343" s="14" t="s">
        <v>157</v>
      </c>
      <c r="BM343" s="150" t="s">
        <v>821</v>
      </c>
    </row>
    <row r="344" spans="1:65" s="2" customFormat="1" ht="16.5" customHeight="1">
      <c r="A344" s="26"/>
      <c r="B344" s="138"/>
      <c r="C344" s="152" t="s">
        <v>499</v>
      </c>
      <c r="D344" s="152" t="s">
        <v>188</v>
      </c>
      <c r="E344" s="153" t="s">
        <v>822</v>
      </c>
      <c r="F344" s="154" t="s">
        <v>823</v>
      </c>
      <c r="G344" s="155" t="s">
        <v>191</v>
      </c>
      <c r="H344" s="156">
        <v>3</v>
      </c>
      <c r="I344" s="157"/>
      <c r="J344" s="157"/>
      <c r="K344" s="158"/>
      <c r="L344" s="159"/>
      <c r="M344" s="160" t="s">
        <v>1</v>
      </c>
      <c r="N344" s="161" t="s">
        <v>33</v>
      </c>
      <c r="O344" s="148">
        <v>0</v>
      </c>
      <c r="P344" s="148">
        <f t="shared" si="63"/>
        <v>0</v>
      </c>
      <c r="Q344" s="148">
        <v>0</v>
      </c>
      <c r="R344" s="148">
        <f t="shared" si="64"/>
        <v>0</v>
      </c>
      <c r="S344" s="148">
        <v>0</v>
      </c>
      <c r="T344" s="149">
        <f t="shared" si="65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0" t="s">
        <v>169</v>
      </c>
      <c r="AT344" s="150" t="s">
        <v>188</v>
      </c>
      <c r="AU344" s="150" t="s">
        <v>161</v>
      </c>
      <c r="AY344" s="14" t="s">
        <v>150</v>
      </c>
      <c r="BE344" s="151">
        <f t="shared" si="66"/>
        <v>0</v>
      </c>
      <c r="BF344" s="151">
        <f t="shared" si="67"/>
        <v>0</v>
      </c>
      <c r="BG344" s="151">
        <f t="shared" si="68"/>
        <v>0</v>
      </c>
      <c r="BH344" s="151">
        <f t="shared" si="69"/>
        <v>0</v>
      </c>
      <c r="BI344" s="151">
        <f t="shared" si="70"/>
        <v>0</v>
      </c>
      <c r="BJ344" s="14" t="s">
        <v>158</v>
      </c>
      <c r="BK344" s="151">
        <f t="shared" si="71"/>
        <v>0</v>
      </c>
      <c r="BL344" s="14" t="s">
        <v>157</v>
      </c>
      <c r="BM344" s="150" t="s">
        <v>824</v>
      </c>
    </row>
    <row r="345" spans="1:65" s="2" customFormat="1" ht="21.75" customHeight="1">
      <c r="A345" s="26"/>
      <c r="B345" s="138"/>
      <c r="C345" s="152" t="s">
        <v>825</v>
      </c>
      <c r="D345" s="152" t="s">
        <v>188</v>
      </c>
      <c r="E345" s="153" t="s">
        <v>826</v>
      </c>
      <c r="F345" s="154" t="s">
        <v>827</v>
      </c>
      <c r="G345" s="155" t="s">
        <v>191</v>
      </c>
      <c r="H345" s="156">
        <v>3</v>
      </c>
      <c r="I345" s="157"/>
      <c r="J345" s="157"/>
      <c r="K345" s="158"/>
      <c r="L345" s="159"/>
      <c r="M345" s="160" t="s">
        <v>1</v>
      </c>
      <c r="N345" s="161" t="s">
        <v>33</v>
      </c>
      <c r="O345" s="148">
        <v>0</v>
      </c>
      <c r="P345" s="148">
        <f t="shared" si="63"/>
        <v>0</v>
      </c>
      <c r="Q345" s="148">
        <v>0</v>
      </c>
      <c r="R345" s="148">
        <f t="shared" si="64"/>
        <v>0</v>
      </c>
      <c r="S345" s="148">
        <v>0</v>
      </c>
      <c r="T345" s="149">
        <f t="shared" si="65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0" t="s">
        <v>169</v>
      </c>
      <c r="AT345" s="150" t="s">
        <v>188</v>
      </c>
      <c r="AU345" s="150" t="s">
        <v>161</v>
      </c>
      <c r="AY345" s="14" t="s">
        <v>150</v>
      </c>
      <c r="BE345" s="151">
        <f t="shared" si="66"/>
        <v>0</v>
      </c>
      <c r="BF345" s="151">
        <f t="shared" si="67"/>
        <v>0</v>
      </c>
      <c r="BG345" s="151">
        <f t="shared" si="68"/>
        <v>0</v>
      </c>
      <c r="BH345" s="151">
        <f t="shared" si="69"/>
        <v>0</v>
      </c>
      <c r="BI345" s="151">
        <f t="shared" si="70"/>
        <v>0</v>
      </c>
      <c r="BJ345" s="14" t="s">
        <v>158</v>
      </c>
      <c r="BK345" s="151">
        <f t="shared" si="71"/>
        <v>0</v>
      </c>
      <c r="BL345" s="14" t="s">
        <v>157</v>
      </c>
      <c r="BM345" s="150" t="s">
        <v>828</v>
      </c>
    </row>
    <row r="346" spans="1:65" s="2" customFormat="1" ht="21.75" customHeight="1">
      <c r="A346" s="26"/>
      <c r="B346" s="138"/>
      <c r="C346" s="152" t="s">
        <v>503</v>
      </c>
      <c r="D346" s="152" t="s">
        <v>188</v>
      </c>
      <c r="E346" s="153" t="s">
        <v>829</v>
      </c>
      <c r="F346" s="154" t="s">
        <v>830</v>
      </c>
      <c r="G346" s="155" t="s">
        <v>191</v>
      </c>
      <c r="H346" s="156">
        <v>5</v>
      </c>
      <c r="I346" s="157"/>
      <c r="J346" s="157"/>
      <c r="K346" s="158"/>
      <c r="L346" s="159"/>
      <c r="M346" s="160" t="s">
        <v>1</v>
      </c>
      <c r="N346" s="161" t="s">
        <v>33</v>
      </c>
      <c r="O346" s="148">
        <v>0</v>
      </c>
      <c r="P346" s="148">
        <f t="shared" si="63"/>
        <v>0</v>
      </c>
      <c r="Q346" s="148">
        <v>0</v>
      </c>
      <c r="R346" s="148">
        <f t="shared" si="64"/>
        <v>0</v>
      </c>
      <c r="S346" s="148">
        <v>0</v>
      </c>
      <c r="T346" s="149">
        <f t="shared" si="65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0" t="s">
        <v>169</v>
      </c>
      <c r="AT346" s="150" t="s">
        <v>188</v>
      </c>
      <c r="AU346" s="150" t="s">
        <v>161</v>
      </c>
      <c r="AY346" s="14" t="s">
        <v>150</v>
      </c>
      <c r="BE346" s="151">
        <f t="shared" si="66"/>
        <v>0</v>
      </c>
      <c r="BF346" s="151">
        <f t="shared" si="67"/>
        <v>0</v>
      </c>
      <c r="BG346" s="151">
        <f t="shared" si="68"/>
        <v>0</v>
      </c>
      <c r="BH346" s="151">
        <f t="shared" si="69"/>
        <v>0</v>
      </c>
      <c r="BI346" s="151">
        <f t="shared" si="70"/>
        <v>0</v>
      </c>
      <c r="BJ346" s="14" t="s">
        <v>158</v>
      </c>
      <c r="BK346" s="151">
        <f t="shared" si="71"/>
        <v>0</v>
      </c>
      <c r="BL346" s="14" t="s">
        <v>157</v>
      </c>
      <c r="BM346" s="150" t="s">
        <v>831</v>
      </c>
    </row>
    <row r="347" spans="1:65" s="2" customFormat="1" ht="21.75" customHeight="1">
      <c r="A347" s="26"/>
      <c r="B347" s="138"/>
      <c r="C347" s="152" t="s">
        <v>832</v>
      </c>
      <c r="D347" s="152" t="s">
        <v>188</v>
      </c>
      <c r="E347" s="153" t="s">
        <v>833</v>
      </c>
      <c r="F347" s="154" t="s">
        <v>834</v>
      </c>
      <c r="G347" s="155" t="s">
        <v>191</v>
      </c>
      <c r="H347" s="156">
        <v>2</v>
      </c>
      <c r="I347" s="157"/>
      <c r="J347" s="157"/>
      <c r="K347" s="158"/>
      <c r="L347" s="159"/>
      <c r="M347" s="160" t="s">
        <v>1</v>
      </c>
      <c r="N347" s="161" t="s">
        <v>33</v>
      </c>
      <c r="O347" s="148">
        <v>0</v>
      </c>
      <c r="P347" s="148">
        <f t="shared" si="63"/>
        <v>0</v>
      </c>
      <c r="Q347" s="148">
        <v>0</v>
      </c>
      <c r="R347" s="148">
        <f t="shared" si="64"/>
        <v>0</v>
      </c>
      <c r="S347" s="148">
        <v>0</v>
      </c>
      <c r="T347" s="149">
        <f t="shared" si="65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0" t="s">
        <v>169</v>
      </c>
      <c r="AT347" s="150" t="s">
        <v>188</v>
      </c>
      <c r="AU347" s="150" t="s">
        <v>161</v>
      </c>
      <c r="AY347" s="14" t="s">
        <v>150</v>
      </c>
      <c r="BE347" s="151">
        <f t="shared" si="66"/>
        <v>0</v>
      </c>
      <c r="BF347" s="151">
        <f t="shared" si="67"/>
        <v>0</v>
      </c>
      <c r="BG347" s="151">
        <f t="shared" si="68"/>
        <v>0</v>
      </c>
      <c r="BH347" s="151">
        <f t="shared" si="69"/>
        <v>0</v>
      </c>
      <c r="BI347" s="151">
        <f t="shared" si="70"/>
        <v>0</v>
      </c>
      <c r="BJ347" s="14" t="s">
        <v>158</v>
      </c>
      <c r="BK347" s="151">
        <f t="shared" si="71"/>
        <v>0</v>
      </c>
      <c r="BL347" s="14" t="s">
        <v>157</v>
      </c>
      <c r="BM347" s="150" t="s">
        <v>835</v>
      </c>
    </row>
    <row r="348" spans="1:65" s="2" customFormat="1" ht="21.75" customHeight="1">
      <c r="A348" s="26"/>
      <c r="B348" s="138"/>
      <c r="C348" s="152" t="s">
        <v>506</v>
      </c>
      <c r="D348" s="152" t="s">
        <v>188</v>
      </c>
      <c r="E348" s="153" t="s">
        <v>836</v>
      </c>
      <c r="F348" s="154" t="s">
        <v>837</v>
      </c>
      <c r="G348" s="155" t="s">
        <v>191</v>
      </c>
      <c r="H348" s="156">
        <v>3</v>
      </c>
      <c r="I348" s="157"/>
      <c r="J348" s="157"/>
      <c r="K348" s="158"/>
      <c r="L348" s="159"/>
      <c r="M348" s="160" t="s">
        <v>1</v>
      </c>
      <c r="N348" s="161" t="s">
        <v>33</v>
      </c>
      <c r="O348" s="148">
        <v>0</v>
      </c>
      <c r="P348" s="148">
        <f t="shared" si="63"/>
        <v>0</v>
      </c>
      <c r="Q348" s="148">
        <v>0</v>
      </c>
      <c r="R348" s="148">
        <f t="shared" si="64"/>
        <v>0</v>
      </c>
      <c r="S348" s="148">
        <v>0</v>
      </c>
      <c r="T348" s="149">
        <f t="shared" si="65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0" t="s">
        <v>169</v>
      </c>
      <c r="AT348" s="150" t="s">
        <v>188</v>
      </c>
      <c r="AU348" s="150" t="s">
        <v>161</v>
      </c>
      <c r="AY348" s="14" t="s">
        <v>150</v>
      </c>
      <c r="BE348" s="151">
        <f t="shared" si="66"/>
        <v>0</v>
      </c>
      <c r="BF348" s="151">
        <f t="shared" si="67"/>
        <v>0</v>
      </c>
      <c r="BG348" s="151">
        <f t="shared" si="68"/>
        <v>0</v>
      </c>
      <c r="BH348" s="151">
        <f t="shared" si="69"/>
        <v>0</v>
      </c>
      <c r="BI348" s="151">
        <f t="shared" si="70"/>
        <v>0</v>
      </c>
      <c r="BJ348" s="14" t="s">
        <v>158</v>
      </c>
      <c r="BK348" s="151">
        <f t="shared" si="71"/>
        <v>0</v>
      </c>
      <c r="BL348" s="14" t="s">
        <v>157</v>
      </c>
      <c r="BM348" s="150" t="s">
        <v>838</v>
      </c>
    </row>
    <row r="349" spans="1:65" s="2" customFormat="1" ht="16.5" customHeight="1">
      <c r="A349" s="26"/>
      <c r="B349" s="138"/>
      <c r="C349" s="152" t="s">
        <v>839</v>
      </c>
      <c r="D349" s="152" t="s">
        <v>188</v>
      </c>
      <c r="E349" s="153" t="s">
        <v>840</v>
      </c>
      <c r="F349" s="154" t="s">
        <v>841</v>
      </c>
      <c r="G349" s="155" t="s">
        <v>191</v>
      </c>
      <c r="H349" s="156">
        <v>1</v>
      </c>
      <c r="I349" s="157"/>
      <c r="J349" s="157"/>
      <c r="K349" s="158"/>
      <c r="L349" s="159"/>
      <c r="M349" s="160" t="s">
        <v>1</v>
      </c>
      <c r="N349" s="161" t="s">
        <v>33</v>
      </c>
      <c r="O349" s="148">
        <v>0</v>
      </c>
      <c r="P349" s="148">
        <f t="shared" si="63"/>
        <v>0</v>
      </c>
      <c r="Q349" s="148">
        <v>0</v>
      </c>
      <c r="R349" s="148">
        <f t="shared" si="64"/>
        <v>0</v>
      </c>
      <c r="S349" s="148">
        <v>0</v>
      </c>
      <c r="T349" s="149">
        <f t="shared" si="65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0" t="s">
        <v>169</v>
      </c>
      <c r="AT349" s="150" t="s">
        <v>188</v>
      </c>
      <c r="AU349" s="150" t="s">
        <v>161</v>
      </c>
      <c r="AY349" s="14" t="s">
        <v>150</v>
      </c>
      <c r="BE349" s="151">
        <f t="shared" si="66"/>
        <v>0</v>
      </c>
      <c r="BF349" s="151">
        <f t="shared" si="67"/>
        <v>0</v>
      </c>
      <c r="BG349" s="151">
        <f t="shared" si="68"/>
        <v>0</v>
      </c>
      <c r="BH349" s="151">
        <f t="shared" si="69"/>
        <v>0</v>
      </c>
      <c r="BI349" s="151">
        <f t="shared" si="70"/>
        <v>0</v>
      </c>
      <c r="BJ349" s="14" t="s">
        <v>158</v>
      </c>
      <c r="BK349" s="151">
        <f t="shared" si="71"/>
        <v>0</v>
      </c>
      <c r="BL349" s="14" t="s">
        <v>157</v>
      </c>
      <c r="BM349" s="150" t="s">
        <v>842</v>
      </c>
    </row>
    <row r="350" spans="1:65" s="2" customFormat="1" ht="16.5" customHeight="1">
      <c r="A350" s="26"/>
      <c r="B350" s="138"/>
      <c r="C350" s="152" t="s">
        <v>510</v>
      </c>
      <c r="D350" s="152" t="s">
        <v>188</v>
      </c>
      <c r="E350" s="153" t="s">
        <v>843</v>
      </c>
      <c r="F350" s="154" t="s">
        <v>844</v>
      </c>
      <c r="G350" s="155" t="s">
        <v>191</v>
      </c>
      <c r="H350" s="156">
        <v>2</v>
      </c>
      <c r="I350" s="157"/>
      <c r="J350" s="157"/>
      <c r="K350" s="158"/>
      <c r="L350" s="159"/>
      <c r="M350" s="160" t="s">
        <v>1</v>
      </c>
      <c r="N350" s="161" t="s">
        <v>33</v>
      </c>
      <c r="O350" s="148">
        <v>0</v>
      </c>
      <c r="P350" s="148">
        <f t="shared" si="63"/>
        <v>0</v>
      </c>
      <c r="Q350" s="148">
        <v>0</v>
      </c>
      <c r="R350" s="148">
        <f t="shared" si="64"/>
        <v>0</v>
      </c>
      <c r="S350" s="148">
        <v>0</v>
      </c>
      <c r="T350" s="149">
        <f t="shared" si="65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0" t="s">
        <v>169</v>
      </c>
      <c r="AT350" s="150" t="s">
        <v>188</v>
      </c>
      <c r="AU350" s="150" t="s">
        <v>161</v>
      </c>
      <c r="AY350" s="14" t="s">
        <v>150</v>
      </c>
      <c r="BE350" s="151">
        <f t="shared" si="66"/>
        <v>0</v>
      </c>
      <c r="BF350" s="151">
        <f t="shared" si="67"/>
        <v>0</v>
      </c>
      <c r="BG350" s="151">
        <f t="shared" si="68"/>
        <v>0</v>
      </c>
      <c r="BH350" s="151">
        <f t="shared" si="69"/>
        <v>0</v>
      </c>
      <c r="BI350" s="151">
        <f t="shared" si="70"/>
        <v>0</v>
      </c>
      <c r="BJ350" s="14" t="s">
        <v>158</v>
      </c>
      <c r="BK350" s="151">
        <f t="shared" si="71"/>
        <v>0</v>
      </c>
      <c r="BL350" s="14" t="s">
        <v>157</v>
      </c>
      <c r="BM350" s="150" t="s">
        <v>845</v>
      </c>
    </row>
    <row r="351" spans="1:65" s="2" customFormat="1" ht="16.5" customHeight="1">
      <c r="A351" s="26"/>
      <c r="B351" s="138"/>
      <c r="C351" s="152" t="s">
        <v>846</v>
      </c>
      <c r="D351" s="152" t="s">
        <v>188</v>
      </c>
      <c r="E351" s="153" t="s">
        <v>847</v>
      </c>
      <c r="F351" s="154" t="s">
        <v>848</v>
      </c>
      <c r="G351" s="155" t="s">
        <v>191</v>
      </c>
      <c r="H351" s="156">
        <v>2</v>
      </c>
      <c r="I351" s="157"/>
      <c r="J351" s="157"/>
      <c r="K351" s="158"/>
      <c r="L351" s="159"/>
      <c r="M351" s="160" t="s">
        <v>1</v>
      </c>
      <c r="N351" s="161" t="s">
        <v>33</v>
      </c>
      <c r="O351" s="148">
        <v>0</v>
      </c>
      <c r="P351" s="148">
        <f t="shared" si="63"/>
        <v>0</v>
      </c>
      <c r="Q351" s="148">
        <v>0</v>
      </c>
      <c r="R351" s="148">
        <f t="shared" si="64"/>
        <v>0</v>
      </c>
      <c r="S351" s="148">
        <v>0</v>
      </c>
      <c r="T351" s="149">
        <f t="shared" si="65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0" t="s">
        <v>169</v>
      </c>
      <c r="AT351" s="150" t="s">
        <v>188</v>
      </c>
      <c r="AU351" s="150" t="s">
        <v>161</v>
      </c>
      <c r="AY351" s="14" t="s">
        <v>150</v>
      </c>
      <c r="BE351" s="151">
        <f t="shared" si="66"/>
        <v>0</v>
      </c>
      <c r="BF351" s="151">
        <f t="shared" si="67"/>
        <v>0</v>
      </c>
      <c r="BG351" s="151">
        <f t="shared" si="68"/>
        <v>0</v>
      </c>
      <c r="BH351" s="151">
        <f t="shared" si="69"/>
        <v>0</v>
      </c>
      <c r="BI351" s="151">
        <f t="shared" si="70"/>
        <v>0</v>
      </c>
      <c r="BJ351" s="14" t="s">
        <v>158</v>
      </c>
      <c r="BK351" s="151">
        <f t="shared" si="71"/>
        <v>0</v>
      </c>
      <c r="BL351" s="14" t="s">
        <v>157</v>
      </c>
      <c r="BM351" s="150" t="s">
        <v>849</v>
      </c>
    </row>
    <row r="352" spans="1:65" s="2" customFormat="1" ht="21.75" customHeight="1">
      <c r="A352" s="26"/>
      <c r="B352" s="138"/>
      <c r="C352" s="152" t="s">
        <v>513</v>
      </c>
      <c r="D352" s="152" t="s">
        <v>188</v>
      </c>
      <c r="E352" s="153" t="s">
        <v>850</v>
      </c>
      <c r="F352" s="154" t="s">
        <v>851</v>
      </c>
      <c r="G352" s="155" t="s">
        <v>191</v>
      </c>
      <c r="H352" s="156">
        <v>3</v>
      </c>
      <c r="I352" s="157"/>
      <c r="J352" s="157"/>
      <c r="K352" s="158"/>
      <c r="L352" s="159"/>
      <c r="M352" s="160" t="s">
        <v>1</v>
      </c>
      <c r="N352" s="161" t="s">
        <v>33</v>
      </c>
      <c r="O352" s="148">
        <v>0</v>
      </c>
      <c r="P352" s="148">
        <f t="shared" si="63"/>
        <v>0</v>
      </c>
      <c r="Q352" s="148">
        <v>0</v>
      </c>
      <c r="R352" s="148">
        <f t="shared" si="64"/>
        <v>0</v>
      </c>
      <c r="S352" s="148">
        <v>0</v>
      </c>
      <c r="T352" s="149">
        <f t="shared" si="65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0" t="s">
        <v>169</v>
      </c>
      <c r="AT352" s="150" t="s">
        <v>188</v>
      </c>
      <c r="AU352" s="150" t="s">
        <v>161</v>
      </c>
      <c r="AY352" s="14" t="s">
        <v>150</v>
      </c>
      <c r="BE352" s="151">
        <f t="shared" si="66"/>
        <v>0</v>
      </c>
      <c r="BF352" s="151">
        <f t="shared" si="67"/>
        <v>0</v>
      </c>
      <c r="BG352" s="151">
        <f t="shared" si="68"/>
        <v>0</v>
      </c>
      <c r="BH352" s="151">
        <f t="shared" si="69"/>
        <v>0</v>
      </c>
      <c r="BI352" s="151">
        <f t="shared" si="70"/>
        <v>0</v>
      </c>
      <c r="BJ352" s="14" t="s">
        <v>158</v>
      </c>
      <c r="BK352" s="151">
        <f t="shared" si="71"/>
        <v>0</v>
      </c>
      <c r="BL352" s="14" t="s">
        <v>157</v>
      </c>
      <c r="BM352" s="150" t="s">
        <v>852</v>
      </c>
    </row>
    <row r="353" spans="1:65" s="2" customFormat="1" ht="21.75" customHeight="1">
      <c r="A353" s="26"/>
      <c r="B353" s="138"/>
      <c r="C353" s="152" t="s">
        <v>853</v>
      </c>
      <c r="D353" s="152" t="s">
        <v>188</v>
      </c>
      <c r="E353" s="153" t="s">
        <v>854</v>
      </c>
      <c r="F353" s="154" t="s">
        <v>855</v>
      </c>
      <c r="G353" s="155" t="s">
        <v>191</v>
      </c>
      <c r="H353" s="156">
        <v>5</v>
      </c>
      <c r="I353" s="157"/>
      <c r="J353" s="157"/>
      <c r="K353" s="158"/>
      <c r="L353" s="159"/>
      <c r="M353" s="160" t="s">
        <v>1</v>
      </c>
      <c r="N353" s="161" t="s">
        <v>33</v>
      </c>
      <c r="O353" s="148">
        <v>0</v>
      </c>
      <c r="P353" s="148">
        <f t="shared" si="63"/>
        <v>0</v>
      </c>
      <c r="Q353" s="148">
        <v>0</v>
      </c>
      <c r="R353" s="148">
        <f t="shared" si="64"/>
        <v>0</v>
      </c>
      <c r="S353" s="148">
        <v>0</v>
      </c>
      <c r="T353" s="149">
        <f t="shared" si="65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0" t="s">
        <v>169</v>
      </c>
      <c r="AT353" s="150" t="s">
        <v>188</v>
      </c>
      <c r="AU353" s="150" t="s">
        <v>161</v>
      </c>
      <c r="AY353" s="14" t="s">
        <v>150</v>
      </c>
      <c r="BE353" s="151">
        <f t="shared" si="66"/>
        <v>0</v>
      </c>
      <c r="BF353" s="151">
        <f t="shared" si="67"/>
        <v>0</v>
      </c>
      <c r="BG353" s="151">
        <f t="shared" si="68"/>
        <v>0</v>
      </c>
      <c r="BH353" s="151">
        <f t="shared" si="69"/>
        <v>0</v>
      </c>
      <c r="BI353" s="151">
        <f t="shared" si="70"/>
        <v>0</v>
      </c>
      <c r="BJ353" s="14" t="s">
        <v>158</v>
      </c>
      <c r="BK353" s="151">
        <f t="shared" si="71"/>
        <v>0</v>
      </c>
      <c r="BL353" s="14" t="s">
        <v>157</v>
      </c>
      <c r="BM353" s="150" t="s">
        <v>856</v>
      </c>
    </row>
    <row r="354" spans="1:65" s="2" customFormat="1" ht="21.75" customHeight="1">
      <c r="A354" s="26"/>
      <c r="B354" s="138"/>
      <c r="C354" s="152" t="s">
        <v>517</v>
      </c>
      <c r="D354" s="152" t="s">
        <v>188</v>
      </c>
      <c r="E354" s="153" t="s">
        <v>857</v>
      </c>
      <c r="F354" s="154" t="s">
        <v>858</v>
      </c>
      <c r="G354" s="155" t="s">
        <v>191</v>
      </c>
      <c r="H354" s="156">
        <v>2</v>
      </c>
      <c r="I354" s="157"/>
      <c r="J354" s="157"/>
      <c r="K354" s="158"/>
      <c r="L354" s="159"/>
      <c r="M354" s="160" t="s">
        <v>1</v>
      </c>
      <c r="N354" s="161" t="s">
        <v>33</v>
      </c>
      <c r="O354" s="148">
        <v>0</v>
      </c>
      <c r="P354" s="148">
        <f t="shared" si="63"/>
        <v>0</v>
      </c>
      <c r="Q354" s="148">
        <v>0</v>
      </c>
      <c r="R354" s="148">
        <f t="shared" si="64"/>
        <v>0</v>
      </c>
      <c r="S354" s="148">
        <v>0</v>
      </c>
      <c r="T354" s="149">
        <f t="shared" si="65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0" t="s">
        <v>169</v>
      </c>
      <c r="AT354" s="150" t="s">
        <v>188</v>
      </c>
      <c r="AU354" s="150" t="s">
        <v>161</v>
      </c>
      <c r="AY354" s="14" t="s">
        <v>150</v>
      </c>
      <c r="BE354" s="151">
        <f t="shared" si="66"/>
        <v>0</v>
      </c>
      <c r="BF354" s="151">
        <f t="shared" si="67"/>
        <v>0</v>
      </c>
      <c r="BG354" s="151">
        <f t="shared" si="68"/>
        <v>0</v>
      </c>
      <c r="BH354" s="151">
        <f t="shared" si="69"/>
        <v>0</v>
      </c>
      <c r="BI354" s="151">
        <f t="shared" si="70"/>
        <v>0</v>
      </c>
      <c r="BJ354" s="14" t="s">
        <v>158</v>
      </c>
      <c r="BK354" s="151">
        <f t="shared" si="71"/>
        <v>0</v>
      </c>
      <c r="BL354" s="14" t="s">
        <v>157</v>
      </c>
      <c r="BM354" s="150" t="s">
        <v>859</v>
      </c>
    </row>
    <row r="355" spans="1:65" s="2" customFormat="1" ht="21.75" customHeight="1">
      <c r="A355" s="26"/>
      <c r="B355" s="138"/>
      <c r="C355" s="152" t="s">
        <v>860</v>
      </c>
      <c r="D355" s="152" t="s">
        <v>188</v>
      </c>
      <c r="E355" s="153" t="s">
        <v>861</v>
      </c>
      <c r="F355" s="154" t="s">
        <v>862</v>
      </c>
      <c r="G355" s="155" t="s">
        <v>191</v>
      </c>
      <c r="H355" s="156">
        <v>3</v>
      </c>
      <c r="I355" s="157"/>
      <c r="J355" s="157"/>
      <c r="K355" s="158"/>
      <c r="L355" s="159"/>
      <c r="M355" s="160" t="s">
        <v>1</v>
      </c>
      <c r="N355" s="161" t="s">
        <v>33</v>
      </c>
      <c r="O355" s="148">
        <v>0</v>
      </c>
      <c r="P355" s="148">
        <f t="shared" si="63"/>
        <v>0</v>
      </c>
      <c r="Q355" s="148">
        <v>0</v>
      </c>
      <c r="R355" s="148">
        <f t="shared" si="64"/>
        <v>0</v>
      </c>
      <c r="S355" s="148">
        <v>0</v>
      </c>
      <c r="T355" s="149">
        <f t="shared" si="65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0" t="s">
        <v>169</v>
      </c>
      <c r="AT355" s="150" t="s">
        <v>188</v>
      </c>
      <c r="AU355" s="150" t="s">
        <v>161</v>
      </c>
      <c r="AY355" s="14" t="s">
        <v>150</v>
      </c>
      <c r="BE355" s="151">
        <f t="shared" si="66"/>
        <v>0</v>
      </c>
      <c r="BF355" s="151">
        <f t="shared" si="67"/>
        <v>0</v>
      </c>
      <c r="BG355" s="151">
        <f t="shared" si="68"/>
        <v>0</v>
      </c>
      <c r="BH355" s="151">
        <f t="shared" si="69"/>
        <v>0</v>
      </c>
      <c r="BI355" s="151">
        <f t="shared" si="70"/>
        <v>0</v>
      </c>
      <c r="BJ355" s="14" t="s">
        <v>158</v>
      </c>
      <c r="BK355" s="151">
        <f t="shared" si="71"/>
        <v>0</v>
      </c>
      <c r="BL355" s="14" t="s">
        <v>157</v>
      </c>
      <c r="BM355" s="150" t="s">
        <v>863</v>
      </c>
    </row>
    <row r="356" spans="1:65" s="2" customFormat="1" ht="21.75" customHeight="1">
      <c r="A356" s="26"/>
      <c r="B356" s="138"/>
      <c r="C356" s="152" t="s">
        <v>520</v>
      </c>
      <c r="D356" s="152" t="s">
        <v>188</v>
      </c>
      <c r="E356" s="153" t="s">
        <v>864</v>
      </c>
      <c r="F356" s="154" t="s">
        <v>865</v>
      </c>
      <c r="G356" s="155" t="s">
        <v>191</v>
      </c>
      <c r="H356" s="156">
        <v>1</v>
      </c>
      <c r="I356" s="157"/>
      <c r="J356" s="157"/>
      <c r="K356" s="158"/>
      <c r="L356" s="159"/>
      <c r="M356" s="160" t="s">
        <v>1</v>
      </c>
      <c r="N356" s="161" t="s">
        <v>33</v>
      </c>
      <c r="O356" s="148">
        <v>0</v>
      </c>
      <c r="P356" s="148">
        <f t="shared" si="63"/>
        <v>0</v>
      </c>
      <c r="Q356" s="148">
        <v>0</v>
      </c>
      <c r="R356" s="148">
        <f t="shared" si="64"/>
        <v>0</v>
      </c>
      <c r="S356" s="148">
        <v>0</v>
      </c>
      <c r="T356" s="149">
        <f t="shared" si="65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0" t="s">
        <v>169</v>
      </c>
      <c r="AT356" s="150" t="s">
        <v>188</v>
      </c>
      <c r="AU356" s="150" t="s">
        <v>161</v>
      </c>
      <c r="AY356" s="14" t="s">
        <v>150</v>
      </c>
      <c r="BE356" s="151">
        <f t="shared" si="66"/>
        <v>0</v>
      </c>
      <c r="BF356" s="151">
        <f t="shared" si="67"/>
        <v>0</v>
      </c>
      <c r="BG356" s="151">
        <f t="shared" si="68"/>
        <v>0</v>
      </c>
      <c r="BH356" s="151">
        <f t="shared" si="69"/>
        <v>0</v>
      </c>
      <c r="BI356" s="151">
        <f t="shared" si="70"/>
        <v>0</v>
      </c>
      <c r="BJ356" s="14" t="s">
        <v>158</v>
      </c>
      <c r="BK356" s="151">
        <f t="shared" si="71"/>
        <v>0</v>
      </c>
      <c r="BL356" s="14" t="s">
        <v>157</v>
      </c>
      <c r="BM356" s="150" t="s">
        <v>866</v>
      </c>
    </row>
    <row r="357" spans="1:65" s="2" customFormat="1" ht="21.75" customHeight="1">
      <c r="A357" s="26"/>
      <c r="B357" s="138"/>
      <c r="C357" s="152" t="s">
        <v>867</v>
      </c>
      <c r="D357" s="152" t="s">
        <v>188</v>
      </c>
      <c r="E357" s="153" t="s">
        <v>868</v>
      </c>
      <c r="F357" s="154" t="s">
        <v>869</v>
      </c>
      <c r="G357" s="155" t="s">
        <v>191</v>
      </c>
      <c r="H357" s="156">
        <v>1</v>
      </c>
      <c r="I357" s="157"/>
      <c r="J357" s="157"/>
      <c r="K357" s="158"/>
      <c r="L357" s="159"/>
      <c r="M357" s="160" t="s">
        <v>1</v>
      </c>
      <c r="N357" s="161" t="s">
        <v>33</v>
      </c>
      <c r="O357" s="148">
        <v>0</v>
      </c>
      <c r="P357" s="148">
        <f t="shared" si="63"/>
        <v>0</v>
      </c>
      <c r="Q357" s="148">
        <v>0</v>
      </c>
      <c r="R357" s="148">
        <f t="shared" si="64"/>
        <v>0</v>
      </c>
      <c r="S357" s="148">
        <v>0</v>
      </c>
      <c r="T357" s="149">
        <f t="shared" si="65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0" t="s">
        <v>169</v>
      </c>
      <c r="AT357" s="150" t="s">
        <v>188</v>
      </c>
      <c r="AU357" s="150" t="s">
        <v>161</v>
      </c>
      <c r="AY357" s="14" t="s">
        <v>150</v>
      </c>
      <c r="BE357" s="151">
        <f t="shared" si="66"/>
        <v>0</v>
      </c>
      <c r="BF357" s="151">
        <f t="shared" si="67"/>
        <v>0</v>
      </c>
      <c r="BG357" s="151">
        <f t="shared" si="68"/>
        <v>0</v>
      </c>
      <c r="BH357" s="151">
        <f t="shared" si="69"/>
        <v>0</v>
      </c>
      <c r="BI357" s="151">
        <f t="shared" si="70"/>
        <v>0</v>
      </c>
      <c r="BJ357" s="14" t="s">
        <v>158</v>
      </c>
      <c r="BK357" s="151">
        <f t="shared" si="71"/>
        <v>0</v>
      </c>
      <c r="BL357" s="14" t="s">
        <v>157</v>
      </c>
      <c r="BM357" s="150" t="s">
        <v>870</v>
      </c>
    </row>
    <row r="358" spans="1:65" s="2" customFormat="1" ht="21.75" customHeight="1">
      <c r="A358" s="26"/>
      <c r="B358" s="138"/>
      <c r="C358" s="152" t="s">
        <v>524</v>
      </c>
      <c r="D358" s="152" t="s">
        <v>188</v>
      </c>
      <c r="E358" s="153" t="s">
        <v>871</v>
      </c>
      <c r="F358" s="154" t="s">
        <v>872</v>
      </c>
      <c r="G358" s="155" t="s">
        <v>191</v>
      </c>
      <c r="H358" s="156">
        <v>1</v>
      </c>
      <c r="I358" s="157"/>
      <c r="J358" s="157"/>
      <c r="K358" s="158"/>
      <c r="L358" s="159"/>
      <c r="M358" s="160" t="s">
        <v>1</v>
      </c>
      <c r="N358" s="161" t="s">
        <v>33</v>
      </c>
      <c r="O358" s="148">
        <v>0</v>
      </c>
      <c r="P358" s="148">
        <f t="shared" si="63"/>
        <v>0</v>
      </c>
      <c r="Q358" s="148">
        <v>0</v>
      </c>
      <c r="R358" s="148">
        <f t="shared" si="64"/>
        <v>0</v>
      </c>
      <c r="S358" s="148">
        <v>0</v>
      </c>
      <c r="T358" s="149">
        <f t="shared" si="65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0" t="s">
        <v>169</v>
      </c>
      <c r="AT358" s="150" t="s">
        <v>188</v>
      </c>
      <c r="AU358" s="150" t="s">
        <v>161</v>
      </c>
      <c r="AY358" s="14" t="s">
        <v>150</v>
      </c>
      <c r="BE358" s="151">
        <f t="shared" si="66"/>
        <v>0</v>
      </c>
      <c r="BF358" s="151">
        <f t="shared" si="67"/>
        <v>0</v>
      </c>
      <c r="BG358" s="151">
        <f t="shared" si="68"/>
        <v>0</v>
      </c>
      <c r="BH358" s="151">
        <f t="shared" si="69"/>
        <v>0</v>
      </c>
      <c r="BI358" s="151">
        <f t="shared" si="70"/>
        <v>0</v>
      </c>
      <c r="BJ358" s="14" t="s">
        <v>158</v>
      </c>
      <c r="BK358" s="151">
        <f t="shared" si="71"/>
        <v>0</v>
      </c>
      <c r="BL358" s="14" t="s">
        <v>157</v>
      </c>
      <c r="BM358" s="150" t="s">
        <v>873</v>
      </c>
    </row>
    <row r="359" spans="1:65" s="2" customFormat="1" ht="21.75" customHeight="1">
      <c r="A359" s="26"/>
      <c r="B359" s="138"/>
      <c r="C359" s="152" t="s">
        <v>874</v>
      </c>
      <c r="D359" s="152" t="s">
        <v>188</v>
      </c>
      <c r="E359" s="153" t="s">
        <v>875</v>
      </c>
      <c r="F359" s="154" t="s">
        <v>876</v>
      </c>
      <c r="G359" s="155" t="s">
        <v>191</v>
      </c>
      <c r="H359" s="156">
        <v>6</v>
      </c>
      <c r="I359" s="157"/>
      <c r="J359" s="157"/>
      <c r="K359" s="158"/>
      <c r="L359" s="159"/>
      <c r="M359" s="160" t="s">
        <v>1</v>
      </c>
      <c r="N359" s="161" t="s">
        <v>33</v>
      </c>
      <c r="O359" s="148">
        <v>0</v>
      </c>
      <c r="P359" s="148">
        <f t="shared" si="63"/>
        <v>0</v>
      </c>
      <c r="Q359" s="148">
        <v>1.4999999999999999E-2</v>
      </c>
      <c r="R359" s="148">
        <f t="shared" si="64"/>
        <v>0.09</v>
      </c>
      <c r="S359" s="148">
        <v>0</v>
      </c>
      <c r="T359" s="149">
        <f t="shared" si="65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0" t="s">
        <v>169</v>
      </c>
      <c r="AT359" s="150" t="s">
        <v>188</v>
      </c>
      <c r="AU359" s="150" t="s">
        <v>161</v>
      </c>
      <c r="AY359" s="14" t="s">
        <v>150</v>
      </c>
      <c r="BE359" s="151">
        <f t="shared" si="66"/>
        <v>0</v>
      </c>
      <c r="BF359" s="151">
        <f t="shared" si="67"/>
        <v>0</v>
      </c>
      <c r="BG359" s="151">
        <f t="shared" si="68"/>
        <v>0</v>
      </c>
      <c r="BH359" s="151">
        <f t="shared" si="69"/>
        <v>0</v>
      </c>
      <c r="BI359" s="151">
        <f t="shared" si="70"/>
        <v>0</v>
      </c>
      <c r="BJ359" s="14" t="s">
        <v>158</v>
      </c>
      <c r="BK359" s="151">
        <f t="shared" si="71"/>
        <v>0</v>
      </c>
      <c r="BL359" s="14" t="s">
        <v>157</v>
      </c>
      <c r="BM359" s="150" t="s">
        <v>877</v>
      </c>
    </row>
    <row r="360" spans="1:65" s="2" customFormat="1" ht="21.75" customHeight="1">
      <c r="A360" s="26"/>
      <c r="B360" s="138"/>
      <c r="C360" s="152" t="s">
        <v>527</v>
      </c>
      <c r="D360" s="152" t="s">
        <v>188</v>
      </c>
      <c r="E360" s="153" t="s">
        <v>878</v>
      </c>
      <c r="F360" s="154" t="s">
        <v>879</v>
      </c>
      <c r="G360" s="155" t="s">
        <v>191</v>
      </c>
      <c r="H360" s="156">
        <v>5</v>
      </c>
      <c r="I360" s="157"/>
      <c r="J360" s="157"/>
      <c r="K360" s="158"/>
      <c r="L360" s="159"/>
      <c r="M360" s="160" t="s">
        <v>1</v>
      </c>
      <c r="N360" s="161" t="s">
        <v>33</v>
      </c>
      <c r="O360" s="148">
        <v>0</v>
      </c>
      <c r="P360" s="148">
        <f t="shared" si="63"/>
        <v>0</v>
      </c>
      <c r="Q360" s="148">
        <v>1.7000000000000001E-2</v>
      </c>
      <c r="R360" s="148">
        <f t="shared" si="64"/>
        <v>8.5000000000000006E-2</v>
      </c>
      <c r="S360" s="148">
        <v>0</v>
      </c>
      <c r="T360" s="149">
        <f t="shared" si="65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0" t="s">
        <v>169</v>
      </c>
      <c r="AT360" s="150" t="s">
        <v>188</v>
      </c>
      <c r="AU360" s="150" t="s">
        <v>161</v>
      </c>
      <c r="AY360" s="14" t="s">
        <v>150</v>
      </c>
      <c r="BE360" s="151">
        <f t="shared" si="66"/>
        <v>0</v>
      </c>
      <c r="BF360" s="151">
        <f t="shared" si="67"/>
        <v>0</v>
      </c>
      <c r="BG360" s="151">
        <f t="shared" si="68"/>
        <v>0</v>
      </c>
      <c r="BH360" s="151">
        <f t="shared" si="69"/>
        <v>0</v>
      </c>
      <c r="BI360" s="151">
        <f t="shared" si="70"/>
        <v>0</v>
      </c>
      <c r="BJ360" s="14" t="s">
        <v>158</v>
      </c>
      <c r="BK360" s="151">
        <f t="shared" si="71"/>
        <v>0</v>
      </c>
      <c r="BL360" s="14" t="s">
        <v>157</v>
      </c>
      <c r="BM360" s="150" t="s">
        <v>880</v>
      </c>
    </row>
    <row r="361" spans="1:65" s="2" customFormat="1" ht="21.75" customHeight="1">
      <c r="A361" s="26"/>
      <c r="B361" s="138"/>
      <c r="C361" s="152" t="s">
        <v>881</v>
      </c>
      <c r="D361" s="152" t="s">
        <v>188</v>
      </c>
      <c r="E361" s="153" t="s">
        <v>882</v>
      </c>
      <c r="F361" s="154" t="s">
        <v>883</v>
      </c>
      <c r="G361" s="155" t="s">
        <v>191</v>
      </c>
      <c r="H361" s="156">
        <v>4</v>
      </c>
      <c r="I361" s="157"/>
      <c r="J361" s="157"/>
      <c r="K361" s="158"/>
      <c r="L361" s="159"/>
      <c r="M361" s="160" t="s">
        <v>1</v>
      </c>
      <c r="N361" s="161" t="s">
        <v>33</v>
      </c>
      <c r="O361" s="148">
        <v>0</v>
      </c>
      <c r="P361" s="148">
        <f t="shared" si="63"/>
        <v>0</v>
      </c>
      <c r="Q361" s="148">
        <v>1.9E-2</v>
      </c>
      <c r="R361" s="148">
        <f t="shared" si="64"/>
        <v>7.5999999999999998E-2</v>
      </c>
      <c r="S361" s="148">
        <v>0</v>
      </c>
      <c r="T361" s="149">
        <f t="shared" si="65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0" t="s">
        <v>169</v>
      </c>
      <c r="AT361" s="150" t="s">
        <v>188</v>
      </c>
      <c r="AU361" s="150" t="s">
        <v>161</v>
      </c>
      <c r="AY361" s="14" t="s">
        <v>150</v>
      </c>
      <c r="BE361" s="151">
        <f t="shared" si="66"/>
        <v>0</v>
      </c>
      <c r="BF361" s="151">
        <f t="shared" si="67"/>
        <v>0</v>
      </c>
      <c r="BG361" s="151">
        <f t="shared" si="68"/>
        <v>0</v>
      </c>
      <c r="BH361" s="151">
        <f t="shared" si="69"/>
        <v>0</v>
      </c>
      <c r="BI361" s="151">
        <f t="shared" si="70"/>
        <v>0</v>
      </c>
      <c r="BJ361" s="14" t="s">
        <v>158</v>
      </c>
      <c r="BK361" s="151">
        <f t="shared" si="71"/>
        <v>0</v>
      </c>
      <c r="BL361" s="14" t="s">
        <v>157</v>
      </c>
      <c r="BM361" s="150" t="s">
        <v>884</v>
      </c>
    </row>
    <row r="362" spans="1:65" s="2" customFormat="1" ht="21.75" customHeight="1">
      <c r="A362" s="26"/>
      <c r="B362" s="138"/>
      <c r="C362" s="152" t="s">
        <v>531</v>
      </c>
      <c r="D362" s="152" t="s">
        <v>188</v>
      </c>
      <c r="E362" s="153" t="s">
        <v>885</v>
      </c>
      <c r="F362" s="154" t="s">
        <v>886</v>
      </c>
      <c r="G362" s="155" t="s">
        <v>191</v>
      </c>
      <c r="H362" s="156">
        <v>1</v>
      </c>
      <c r="I362" s="157"/>
      <c r="J362" s="157"/>
      <c r="K362" s="158"/>
      <c r="L362" s="159"/>
      <c r="M362" s="160" t="s">
        <v>1</v>
      </c>
      <c r="N362" s="161" t="s">
        <v>33</v>
      </c>
      <c r="O362" s="148">
        <v>0</v>
      </c>
      <c r="P362" s="148">
        <f t="shared" si="63"/>
        <v>0</v>
      </c>
      <c r="Q362" s="148">
        <v>2.1000000000000001E-2</v>
      </c>
      <c r="R362" s="148">
        <f t="shared" si="64"/>
        <v>2.1000000000000001E-2</v>
      </c>
      <c r="S362" s="148">
        <v>0</v>
      </c>
      <c r="T362" s="149">
        <f t="shared" si="65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50" t="s">
        <v>169</v>
      </c>
      <c r="AT362" s="150" t="s">
        <v>188</v>
      </c>
      <c r="AU362" s="150" t="s">
        <v>161</v>
      </c>
      <c r="AY362" s="14" t="s">
        <v>150</v>
      </c>
      <c r="BE362" s="151">
        <f t="shared" si="66"/>
        <v>0</v>
      </c>
      <c r="BF362" s="151">
        <f t="shared" si="67"/>
        <v>0</v>
      </c>
      <c r="BG362" s="151">
        <f t="shared" si="68"/>
        <v>0</v>
      </c>
      <c r="BH362" s="151">
        <f t="shared" si="69"/>
        <v>0</v>
      </c>
      <c r="BI362" s="151">
        <f t="shared" si="70"/>
        <v>0</v>
      </c>
      <c r="BJ362" s="14" t="s">
        <v>158</v>
      </c>
      <c r="BK362" s="151">
        <f t="shared" si="71"/>
        <v>0</v>
      </c>
      <c r="BL362" s="14" t="s">
        <v>157</v>
      </c>
      <c r="BM362" s="150" t="s">
        <v>887</v>
      </c>
    </row>
    <row r="363" spans="1:65" s="2" customFormat="1" ht="16.5" customHeight="1">
      <c r="A363" s="26"/>
      <c r="B363" s="138"/>
      <c r="C363" s="139" t="s">
        <v>888</v>
      </c>
      <c r="D363" s="139" t="s">
        <v>153</v>
      </c>
      <c r="E363" s="140" t="s">
        <v>889</v>
      </c>
      <c r="F363" s="141" t="s">
        <v>890</v>
      </c>
      <c r="G363" s="142" t="s">
        <v>191</v>
      </c>
      <c r="H363" s="143">
        <v>16</v>
      </c>
      <c r="I363" s="144"/>
      <c r="J363" s="144"/>
      <c r="K363" s="145"/>
      <c r="L363" s="27"/>
      <c r="M363" s="146" t="s">
        <v>1</v>
      </c>
      <c r="N363" s="147" t="s">
        <v>33</v>
      </c>
      <c r="O363" s="148">
        <v>0</v>
      </c>
      <c r="P363" s="148">
        <f t="shared" si="63"/>
        <v>0</v>
      </c>
      <c r="Q363" s="148">
        <v>2.1000000000000001E-2</v>
      </c>
      <c r="R363" s="148">
        <f t="shared" si="64"/>
        <v>0.33600000000000002</v>
      </c>
      <c r="S363" s="148">
        <v>0</v>
      </c>
      <c r="T363" s="149">
        <f t="shared" si="65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0" t="s">
        <v>157</v>
      </c>
      <c r="AT363" s="150" t="s">
        <v>153</v>
      </c>
      <c r="AU363" s="150" t="s">
        <v>161</v>
      </c>
      <c r="AY363" s="14" t="s">
        <v>150</v>
      </c>
      <c r="BE363" s="151">
        <f t="shared" si="66"/>
        <v>0</v>
      </c>
      <c r="BF363" s="151">
        <f t="shared" si="67"/>
        <v>0</v>
      </c>
      <c r="BG363" s="151">
        <f t="shared" si="68"/>
        <v>0</v>
      </c>
      <c r="BH363" s="151">
        <f t="shared" si="69"/>
        <v>0</v>
      </c>
      <c r="BI363" s="151">
        <f t="shared" si="70"/>
        <v>0</v>
      </c>
      <c r="BJ363" s="14" t="s">
        <v>158</v>
      </c>
      <c r="BK363" s="151">
        <f t="shared" si="71"/>
        <v>0</v>
      </c>
      <c r="BL363" s="14" t="s">
        <v>157</v>
      </c>
      <c r="BM363" s="150" t="s">
        <v>891</v>
      </c>
    </row>
    <row r="364" spans="1:65" s="2" customFormat="1" ht="21.75" customHeight="1">
      <c r="A364" s="26"/>
      <c r="B364" s="138"/>
      <c r="C364" s="152" t="s">
        <v>534</v>
      </c>
      <c r="D364" s="152" t="s">
        <v>188</v>
      </c>
      <c r="E364" s="153" t="s">
        <v>892</v>
      </c>
      <c r="F364" s="154" t="s">
        <v>893</v>
      </c>
      <c r="G364" s="155" t="s">
        <v>191</v>
      </c>
      <c r="H364" s="156">
        <v>1</v>
      </c>
      <c r="I364" s="157"/>
      <c r="J364" s="157"/>
      <c r="K364" s="158"/>
      <c r="L364" s="159"/>
      <c r="M364" s="160" t="s">
        <v>1</v>
      </c>
      <c r="N364" s="161" t="s">
        <v>33</v>
      </c>
      <c r="O364" s="148">
        <v>0</v>
      </c>
      <c r="P364" s="148">
        <f t="shared" si="63"/>
        <v>0</v>
      </c>
      <c r="Q364" s="148">
        <v>4.2610000000000002E-2</v>
      </c>
      <c r="R364" s="148">
        <f t="shared" si="64"/>
        <v>4.2610000000000002E-2</v>
      </c>
      <c r="S364" s="148">
        <v>0</v>
      </c>
      <c r="T364" s="149">
        <f t="shared" si="65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0" t="s">
        <v>169</v>
      </c>
      <c r="AT364" s="150" t="s">
        <v>188</v>
      </c>
      <c r="AU364" s="150" t="s">
        <v>161</v>
      </c>
      <c r="AY364" s="14" t="s">
        <v>150</v>
      </c>
      <c r="BE364" s="151">
        <f t="shared" si="66"/>
        <v>0</v>
      </c>
      <c r="BF364" s="151">
        <f t="shared" si="67"/>
        <v>0</v>
      </c>
      <c r="BG364" s="151">
        <f t="shared" si="68"/>
        <v>0</v>
      </c>
      <c r="BH364" s="151">
        <f t="shared" si="69"/>
        <v>0</v>
      </c>
      <c r="BI364" s="151">
        <f t="shared" si="70"/>
        <v>0</v>
      </c>
      <c r="BJ364" s="14" t="s">
        <v>158</v>
      </c>
      <c r="BK364" s="151">
        <f t="shared" si="71"/>
        <v>0</v>
      </c>
      <c r="BL364" s="14" t="s">
        <v>157</v>
      </c>
      <c r="BM364" s="150" t="s">
        <v>894</v>
      </c>
    </row>
    <row r="365" spans="1:65" s="2" customFormat="1" ht="21.75" customHeight="1">
      <c r="A365" s="26"/>
      <c r="B365" s="138"/>
      <c r="C365" s="139" t="s">
        <v>895</v>
      </c>
      <c r="D365" s="139" t="s">
        <v>153</v>
      </c>
      <c r="E365" s="140" t="s">
        <v>896</v>
      </c>
      <c r="F365" s="141" t="s">
        <v>897</v>
      </c>
      <c r="G365" s="142" t="s">
        <v>554</v>
      </c>
      <c r="H365" s="143">
        <v>85.614000000000004</v>
      </c>
      <c r="I365" s="144"/>
      <c r="J365" s="144"/>
      <c r="K365" s="145"/>
      <c r="L365" s="27"/>
      <c r="M365" s="146" t="s">
        <v>1</v>
      </c>
      <c r="N365" s="147" t="s">
        <v>33</v>
      </c>
      <c r="O365" s="148">
        <v>0</v>
      </c>
      <c r="P365" s="148">
        <f t="shared" si="63"/>
        <v>0</v>
      </c>
      <c r="Q365" s="148">
        <v>0</v>
      </c>
      <c r="R365" s="148">
        <f t="shared" si="64"/>
        <v>0</v>
      </c>
      <c r="S365" s="148">
        <v>0</v>
      </c>
      <c r="T365" s="149">
        <f t="shared" si="65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50" t="s">
        <v>157</v>
      </c>
      <c r="AT365" s="150" t="s">
        <v>153</v>
      </c>
      <c r="AU365" s="150" t="s">
        <v>161</v>
      </c>
      <c r="AY365" s="14" t="s">
        <v>150</v>
      </c>
      <c r="BE365" s="151">
        <f t="shared" si="66"/>
        <v>0</v>
      </c>
      <c r="BF365" s="151">
        <f t="shared" si="67"/>
        <v>0</v>
      </c>
      <c r="BG365" s="151">
        <f t="shared" si="68"/>
        <v>0</v>
      </c>
      <c r="BH365" s="151">
        <f t="shared" si="69"/>
        <v>0</v>
      </c>
      <c r="BI365" s="151">
        <f t="shared" si="70"/>
        <v>0</v>
      </c>
      <c r="BJ365" s="14" t="s">
        <v>158</v>
      </c>
      <c r="BK365" s="151">
        <f t="shared" si="71"/>
        <v>0</v>
      </c>
      <c r="BL365" s="14" t="s">
        <v>157</v>
      </c>
      <c r="BM365" s="150" t="s">
        <v>898</v>
      </c>
    </row>
    <row r="366" spans="1:65" s="12" customFormat="1" ht="20.85" customHeight="1">
      <c r="B366" s="126"/>
      <c r="D366" s="127" t="s">
        <v>66</v>
      </c>
      <c r="E366" s="136" t="s">
        <v>899</v>
      </c>
      <c r="F366" s="136" t="s">
        <v>900</v>
      </c>
      <c r="J366" s="137"/>
      <c r="L366" s="126"/>
      <c r="M366" s="130"/>
      <c r="N366" s="131"/>
      <c r="O366" s="131"/>
      <c r="P366" s="132">
        <f>SUM(P367:P392)</f>
        <v>0</v>
      </c>
      <c r="Q366" s="131"/>
      <c r="R366" s="132">
        <f>SUM(R367:R392)</f>
        <v>0.56527499999999997</v>
      </c>
      <c r="S366" s="131"/>
      <c r="T366" s="133">
        <f>SUM(T367:T392)</f>
        <v>0</v>
      </c>
      <c r="AR366" s="127" t="s">
        <v>75</v>
      </c>
      <c r="AT366" s="134" t="s">
        <v>66</v>
      </c>
      <c r="AU366" s="134" t="s">
        <v>158</v>
      </c>
      <c r="AY366" s="127" t="s">
        <v>150</v>
      </c>
      <c r="BK366" s="135">
        <f>SUM(BK367:BK392)</f>
        <v>0</v>
      </c>
    </row>
    <row r="367" spans="1:65" s="2" customFormat="1" ht="16.5" customHeight="1">
      <c r="A367" s="26"/>
      <c r="B367" s="138"/>
      <c r="C367" s="139" t="s">
        <v>538</v>
      </c>
      <c r="D367" s="139" t="s">
        <v>153</v>
      </c>
      <c r="E367" s="140" t="s">
        <v>901</v>
      </c>
      <c r="F367" s="141" t="s">
        <v>902</v>
      </c>
      <c r="G367" s="142" t="s">
        <v>205</v>
      </c>
      <c r="H367" s="143">
        <v>648</v>
      </c>
      <c r="I367" s="144"/>
      <c r="J367" s="144"/>
      <c r="K367" s="145"/>
      <c r="L367" s="27"/>
      <c r="M367" s="146" t="s">
        <v>1</v>
      </c>
      <c r="N367" s="147" t="s">
        <v>33</v>
      </c>
      <c r="O367" s="148">
        <v>0</v>
      </c>
      <c r="P367" s="148">
        <f t="shared" ref="P367:P392" si="72">O367*H367</f>
        <v>0</v>
      </c>
      <c r="Q367" s="148">
        <v>8.0000000000000007E-5</v>
      </c>
      <c r="R367" s="148">
        <f t="shared" ref="R367:R392" si="73">Q367*H367</f>
        <v>5.1840000000000004E-2</v>
      </c>
      <c r="S367" s="148">
        <v>0</v>
      </c>
      <c r="T367" s="149">
        <f t="shared" ref="T367:T392" si="74">S367*H367</f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0" t="s">
        <v>157</v>
      </c>
      <c r="AT367" s="150" t="s">
        <v>153</v>
      </c>
      <c r="AU367" s="150" t="s">
        <v>161</v>
      </c>
      <c r="AY367" s="14" t="s">
        <v>150</v>
      </c>
      <c r="BE367" s="151">
        <f t="shared" ref="BE367:BE392" si="75">IF(N367="základná",J367,0)</f>
        <v>0</v>
      </c>
      <c r="BF367" s="151">
        <f t="shared" ref="BF367:BF392" si="76">IF(N367="znížená",J367,0)</f>
        <v>0</v>
      </c>
      <c r="BG367" s="151">
        <f t="shared" ref="BG367:BG392" si="77">IF(N367="zákl. prenesená",J367,0)</f>
        <v>0</v>
      </c>
      <c r="BH367" s="151">
        <f t="shared" ref="BH367:BH392" si="78">IF(N367="zníž. prenesená",J367,0)</f>
        <v>0</v>
      </c>
      <c r="BI367" s="151">
        <f t="shared" ref="BI367:BI392" si="79">IF(N367="nulová",J367,0)</f>
        <v>0</v>
      </c>
      <c r="BJ367" s="14" t="s">
        <v>158</v>
      </c>
      <c r="BK367" s="151">
        <f t="shared" ref="BK367:BK392" si="80">ROUND(I367*H367,2)</f>
        <v>0</v>
      </c>
      <c r="BL367" s="14" t="s">
        <v>157</v>
      </c>
      <c r="BM367" s="150" t="s">
        <v>903</v>
      </c>
    </row>
    <row r="368" spans="1:65" s="2" customFormat="1" ht="21.75" customHeight="1">
      <c r="A368" s="26"/>
      <c r="B368" s="138"/>
      <c r="C368" s="152" t="s">
        <v>904</v>
      </c>
      <c r="D368" s="152" t="s">
        <v>188</v>
      </c>
      <c r="E368" s="153" t="s">
        <v>905</v>
      </c>
      <c r="F368" s="154" t="s">
        <v>906</v>
      </c>
      <c r="G368" s="155" t="s">
        <v>191</v>
      </c>
      <c r="H368" s="156">
        <v>23</v>
      </c>
      <c r="I368" s="157"/>
      <c r="J368" s="157"/>
      <c r="K368" s="158"/>
      <c r="L368" s="159"/>
      <c r="M368" s="160" t="s">
        <v>1</v>
      </c>
      <c r="N368" s="161" t="s">
        <v>33</v>
      </c>
      <c r="O368" s="148">
        <v>0</v>
      </c>
      <c r="P368" s="148">
        <f t="shared" si="72"/>
        <v>0</v>
      </c>
      <c r="Q368" s="148">
        <v>0</v>
      </c>
      <c r="R368" s="148">
        <f t="shared" si="73"/>
        <v>0</v>
      </c>
      <c r="S368" s="148">
        <v>0</v>
      </c>
      <c r="T368" s="149">
        <f t="shared" si="74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0" t="s">
        <v>169</v>
      </c>
      <c r="AT368" s="150" t="s">
        <v>188</v>
      </c>
      <c r="AU368" s="150" t="s">
        <v>161</v>
      </c>
      <c r="AY368" s="14" t="s">
        <v>150</v>
      </c>
      <c r="BE368" s="151">
        <f t="shared" si="75"/>
        <v>0</v>
      </c>
      <c r="BF368" s="151">
        <f t="shared" si="76"/>
        <v>0</v>
      </c>
      <c r="BG368" s="151">
        <f t="shared" si="77"/>
        <v>0</v>
      </c>
      <c r="BH368" s="151">
        <f t="shared" si="78"/>
        <v>0</v>
      </c>
      <c r="BI368" s="151">
        <f t="shared" si="79"/>
        <v>0</v>
      </c>
      <c r="BJ368" s="14" t="s">
        <v>158</v>
      </c>
      <c r="BK368" s="151">
        <f t="shared" si="80"/>
        <v>0</v>
      </c>
      <c r="BL368" s="14" t="s">
        <v>157</v>
      </c>
      <c r="BM368" s="150" t="s">
        <v>907</v>
      </c>
    </row>
    <row r="369" spans="1:65" s="2" customFormat="1" ht="21.75" customHeight="1">
      <c r="A369" s="26"/>
      <c r="B369" s="138"/>
      <c r="C369" s="152" t="s">
        <v>541</v>
      </c>
      <c r="D369" s="152" t="s">
        <v>188</v>
      </c>
      <c r="E369" s="153" t="s">
        <v>908</v>
      </c>
      <c r="F369" s="154" t="s">
        <v>909</v>
      </c>
      <c r="G369" s="155" t="s">
        <v>191</v>
      </c>
      <c r="H369" s="156">
        <v>2</v>
      </c>
      <c r="I369" s="157"/>
      <c r="J369" s="157"/>
      <c r="K369" s="158"/>
      <c r="L369" s="159"/>
      <c r="M369" s="160" t="s">
        <v>1</v>
      </c>
      <c r="N369" s="161" t="s">
        <v>33</v>
      </c>
      <c r="O369" s="148">
        <v>0</v>
      </c>
      <c r="P369" s="148">
        <f t="shared" si="72"/>
        <v>0</v>
      </c>
      <c r="Q369" s="148">
        <v>0</v>
      </c>
      <c r="R369" s="148">
        <f t="shared" si="73"/>
        <v>0</v>
      </c>
      <c r="S369" s="148">
        <v>0</v>
      </c>
      <c r="T369" s="149">
        <f t="shared" si="74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0" t="s">
        <v>169</v>
      </c>
      <c r="AT369" s="150" t="s">
        <v>188</v>
      </c>
      <c r="AU369" s="150" t="s">
        <v>161</v>
      </c>
      <c r="AY369" s="14" t="s">
        <v>150</v>
      </c>
      <c r="BE369" s="151">
        <f t="shared" si="75"/>
        <v>0</v>
      </c>
      <c r="BF369" s="151">
        <f t="shared" si="76"/>
        <v>0</v>
      </c>
      <c r="BG369" s="151">
        <f t="shared" si="77"/>
        <v>0</v>
      </c>
      <c r="BH369" s="151">
        <f t="shared" si="78"/>
        <v>0</v>
      </c>
      <c r="BI369" s="151">
        <f t="shared" si="79"/>
        <v>0</v>
      </c>
      <c r="BJ369" s="14" t="s">
        <v>158</v>
      </c>
      <c r="BK369" s="151">
        <f t="shared" si="80"/>
        <v>0</v>
      </c>
      <c r="BL369" s="14" t="s">
        <v>157</v>
      </c>
      <c r="BM369" s="150" t="s">
        <v>910</v>
      </c>
    </row>
    <row r="370" spans="1:65" s="2" customFormat="1" ht="21.75" customHeight="1">
      <c r="A370" s="26"/>
      <c r="B370" s="138"/>
      <c r="C370" s="152" t="s">
        <v>911</v>
      </c>
      <c r="D370" s="152" t="s">
        <v>188</v>
      </c>
      <c r="E370" s="153" t="s">
        <v>912</v>
      </c>
      <c r="F370" s="154" t="s">
        <v>913</v>
      </c>
      <c r="G370" s="155" t="s">
        <v>191</v>
      </c>
      <c r="H370" s="156">
        <v>3</v>
      </c>
      <c r="I370" s="157"/>
      <c r="J370" s="157"/>
      <c r="K370" s="158"/>
      <c r="L370" s="159"/>
      <c r="M370" s="160" t="s">
        <v>1</v>
      </c>
      <c r="N370" s="161" t="s">
        <v>33</v>
      </c>
      <c r="O370" s="148">
        <v>0</v>
      </c>
      <c r="P370" s="148">
        <f t="shared" si="72"/>
        <v>0</v>
      </c>
      <c r="Q370" s="148">
        <v>0</v>
      </c>
      <c r="R370" s="148">
        <f t="shared" si="73"/>
        <v>0</v>
      </c>
      <c r="S370" s="148">
        <v>0</v>
      </c>
      <c r="T370" s="149">
        <f t="shared" si="74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0" t="s">
        <v>169</v>
      </c>
      <c r="AT370" s="150" t="s">
        <v>188</v>
      </c>
      <c r="AU370" s="150" t="s">
        <v>161</v>
      </c>
      <c r="AY370" s="14" t="s">
        <v>150</v>
      </c>
      <c r="BE370" s="151">
        <f t="shared" si="75"/>
        <v>0</v>
      </c>
      <c r="BF370" s="151">
        <f t="shared" si="76"/>
        <v>0</v>
      </c>
      <c r="BG370" s="151">
        <f t="shared" si="77"/>
        <v>0</v>
      </c>
      <c r="BH370" s="151">
        <f t="shared" si="78"/>
        <v>0</v>
      </c>
      <c r="BI370" s="151">
        <f t="shared" si="79"/>
        <v>0</v>
      </c>
      <c r="BJ370" s="14" t="s">
        <v>158</v>
      </c>
      <c r="BK370" s="151">
        <f t="shared" si="80"/>
        <v>0</v>
      </c>
      <c r="BL370" s="14" t="s">
        <v>157</v>
      </c>
      <c r="BM370" s="150" t="s">
        <v>914</v>
      </c>
    </row>
    <row r="371" spans="1:65" s="2" customFormat="1" ht="21.75" customHeight="1">
      <c r="A371" s="26"/>
      <c r="B371" s="138"/>
      <c r="C371" s="152" t="s">
        <v>551</v>
      </c>
      <c r="D371" s="152" t="s">
        <v>188</v>
      </c>
      <c r="E371" s="153" t="s">
        <v>915</v>
      </c>
      <c r="F371" s="154" t="s">
        <v>916</v>
      </c>
      <c r="G371" s="155" t="s">
        <v>191</v>
      </c>
      <c r="H371" s="156">
        <v>1</v>
      </c>
      <c r="I371" s="157"/>
      <c r="J371" s="157"/>
      <c r="K371" s="158"/>
      <c r="L371" s="159"/>
      <c r="M371" s="160" t="s">
        <v>1</v>
      </c>
      <c r="N371" s="161" t="s">
        <v>33</v>
      </c>
      <c r="O371" s="148">
        <v>0</v>
      </c>
      <c r="P371" s="148">
        <f t="shared" si="72"/>
        <v>0</v>
      </c>
      <c r="Q371" s="148">
        <v>0</v>
      </c>
      <c r="R371" s="148">
        <f t="shared" si="73"/>
        <v>0</v>
      </c>
      <c r="S371" s="148">
        <v>0</v>
      </c>
      <c r="T371" s="149">
        <f t="shared" si="74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0" t="s">
        <v>169</v>
      </c>
      <c r="AT371" s="150" t="s">
        <v>188</v>
      </c>
      <c r="AU371" s="150" t="s">
        <v>161</v>
      </c>
      <c r="AY371" s="14" t="s">
        <v>150</v>
      </c>
      <c r="BE371" s="151">
        <f t="shared" si="75"/>
        <v>0</v>
      </c>
      <c r="BF371" s="151">
        <f t="shared" si="76"/>
        <v>0</v>
      </c>
      <c r="BG371" s="151">
        <f t="shared" si="77"/>
        <v>0</v>
      </c>
      <c r="BH371" s="151">
        <f t="shared" si="78"/>
        <v>0</v>
      </c>
      <c r="BI371" s="151">
        <f t="shared" si="79"/>
        <v>0</v>
      </c>
      <c r="BJ371" s="14" t="s">
        <v>158</v>
      </c>
      <c r="BK371" s="151">
        <f t="shared" si="80"/>
        <v>0</v>
      </c>
      <c r="BL371" s="14" t="s">
        <v>157</v>
      </c>
      <c r="BM371" s="150" t="s">
        <v>917</v>
      </c>
    </row>
    <row r="372" spans="1:65" s="2" customFormat="1" ht="21.75" customHeight="1">
      <c r="A372" s="26"/>
      <c r="B372" s="138"/>
      <c r="C372" s="152" t="s">
        <v>918</v>
      </c>
      <c r="D372" s="152" t="s">
        <v>188</v>
      </c>
      <c r="E372" s="153" t="s">
        <v>919</v>
      </c>
      <c r="F372" s="154" t="s">
        <v>920</v>
      </c>
      <c r="G372" s="155" t="s">
        <v>191</v>
      </c>
      <c r="H372" s="156">
        <v>8</v>
      </c>
      <c r="I372" s="157"/>
      <c r="J372" s="157"/>
      <c r="K372" s="158"/>
      <c r="L372" s="159"/>
      <c r="M372" s="160" t="s">
        <v>1</v>
      </c>
      <c r="N372" s="161" t="s">
        <v>33</v>
      </c>
      <c r="O372" s="148">
        <v>0</v>
      </c>
      <c r="P372" s="148">
        <f t="shared" si="72"/>
        <v>0</v>
      </c>
      <c r="Q372" s="148">
        <v>0</v>
      </c>
      <c r="R372" s="148">
        <f t="shared" si="73"/>
        <v>0</v>
      </c>
      <c r="S372" s="148">
        <v>0</v>
      </c>
      <c r="T372" s="149">
        <f t="shared" si="74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0" t="s">
        <v>169</v>
      </c>
      <c r="AT372" s="150" t="s">
        <v>188</v>
      </c>
      <c r="AU372" s="150" t="s">
        <v>161</v>
      </c>
      <c r="AY372" s="14" t="s">
        <v>150</v>
      </c>
      <c r="BE372" s="151">
        <f t="shared" si="75"/>
        <v>0</v>
      </c>
      <c r="BF372" s="151">
        <f t="shared" si="76"/>
        <v>0</v>
      </c>
      <c r="BG372" s="151">
        <f t="shared" si="77"/>
        <v>0</v>
      </c>
      <c r="BH372" s="151">
        <f t="shared" si="78"/>
        <v>0</v>
      </c>
      <c r="BI372" s="151">
        <f t="shared" si="79"/>
        <v>0</v>
      </c>
      <c r="BJ372" s="14" t="s">
        <v>158</v>
      </c>
      <c r="BK372" s="151">
        <f t="shared" si="80"/>
        <v>0</v>
      </c>
      <c r="BL372" s="14" t="s">
        <v>157</v>
      </c>
      <c r="BM372" s="150" t="s">
        <v>921</v>
      </c>
    </row>
    <row r="373" spans="1:65" s="2" customFormat="1" ht="21.75" customHeight="1">
      <c r="A373" s="26"/>
      <c r="B373" s="138"/>
      <c r="C373" s="152" t="s">
        <v>555</v>
      </c>
      <c r="D373" s="152" t="s">
        <v>188</v>
      </c>
      <c r="E373" s="153" t="s">
        <v>922</v>
      </c>
      <c r="F373" s="154" t="s">
        <v>923</v>
      </c>
      <c r="G373" s="155" t="s">
        <v>191</v>
      </c>
      <c r="H373" s="156">
        <v>65</v>
      </c>
      <c r="I373" s="157"/>
      <c r="J373" s="157"/>
      <c r="K373" s="158"/>
      <c r="L373" s="159"/>
      <c r="M373" s="160" t="s">
        <v>1</v>
      </c>
      <c r="N373" s="161" t="s">
        <v>33</v>
      </c>
      <c r="O373" s="148">
        <v>0</v>
      </c>
      <c r="P373" s="148">
        <f t="shared" si="72"/>
        <v>0</v>
      </c>
      <c r="Q373" s="148">
        <v>0</v>
      </c>
      <c r="R373" s="148">
        <f t="shared" si="73"/>
        <v>0</v>
      </c>
      <c r="S373" s="148">
        <v>0</v>
      </c>
      <c r="T373" s="149">
        <f t="shared" si="74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0" t="s">
        <v>169</v>
      </c>
      <c r="AT373" s="150" t="s">
        <v>188</v>
      </c>
      <c r="AU373" s="150" t="s">
        <v>161</v>
      </c>
      <c r="AY373" s="14" t="s">
        <v>150</v>
      </c>
      <c r="BE373" s="151">
        <f t="shared" si="75"/>
        <v>0</v>
      </c>
      <c r="BF373" s="151">
        <f t="shared" si="76"/>
        <v>0</v>
      </c>
      <c r="BG373" s="151">
        <f t="shared" si="77"/>
        <v>0</v>
      </c>
      <c r="BH373" s="151">
        <f t="shared" si="78"/>
        <v>0</v>
      </c>
      <c r="BI373" s="151">
        <f t="shared" si="79"/>
        <v>0</v>
      </c>
      <c r="BJ373" s="14" t="s">
        <v>158</v>
      </c>
      <c r="BK373" s="151">
        <f t="shared" si="80"/>
        <v>0</v>
      </c>
      <c r="BL373" s="14" t="s">
        <v>157</v>
      </c>
      <c r="BM373" s="150" t="s">
        <v>924</v>
      </c>
    </row>
    <row r="374" spans="1:65" s="2" customFormat="1" ht="21.75" customHeight="1">
      <c r="A374" s="26"/>
      <c r="B374" s="138"/>
      <c r="C374" s="152" t="s">
        <v>925</v>
      </c>
      <c r="D374" s="152" t="s">
        <v>188</v>
      </c>
      <c r="E374" s="153" t="s">
        <v>926</v>
      </c>
      <c r="F374" s="154" t="s">
        <v>927</v>
      </c>
      <c r="G374" s="155" t="s">
        <v>191</v>
      </c>
      <c r="H374" s="156">
        <v>1</v>
      </c>
      <c r="I374" s="157"/>
      <c r="J374" s="157"/>
      <c r="K374" s="158"/>
      <c r="L374" s="159"/>
      <c r="M374" s="160" t="s">
        <v>1</v>
      </c>
      <c r="N374" s="161" t="s">
        <v>33</v>
      </c>
      <c r="O374" s="148">
        <v>0</v>
      </c>
      <c r="P374" s="148">
        <f t="shared" si="72"/>
        <v>0</v>
      </c>
      <c r="Q374" s="148">
        <v>0</v>
      </c>
      <c r="R374" s="148">
        <f t="shared" si="73"/>
        <v>0</v>
      </c>
      <c r="S374" s="148">
        <v>0</v>
      </c>
      <c r="T374" s="149">
        <f t="shared" si="74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0" t="s">
        <v>169</v>
      </c>
      <c r="AT374" s="150" t="s">
        <v>188</v>
      </c>
      <c r="AU374" s="150" t="s">
        <v>161</v>
      </c>
      <c r="AY374" s="14" t="s">
        <v>150</v>
      </c>
      <c r="BE374" s="151">
        <f t="shared" si="75"/>
        <v>0</v>
      </c>
      <c r="BF374" s="151">
        <f t="shared" si="76"/>
        <v>0</v>
      </c>
      <c r="BG374" s="151">
        <f t="shared" si="77"/>
        <v>0</v>
      </c>
      <c r="BH374" s="151">
        <f t="shared" si="78"/>
        <v>0</v>
      </c>
      <c r="BI374" s="151">
        <f t="shared" si="79"/>
        <v>0</v>
      </c>
      <c r="BJ374" s="14" t="s">
        <v>158</v>
      </c>
      <c r="BK374" s="151">
        <f t="shared" si="80"/>
        <v>0</v>
      </c>
      <c r="BL374" s="14" t="s">
        <v>157</v>
      </c>
      <c r="BM374" s="150" t="s">
        <v>928</v>
      </c>
    </row>
    <row r="375" spans="1:65" s="2" customFormat="1" ht="21.75" customHeight="1">
      <c r="A375" s="26"/>
      <c r="B375" s="138"/>
      <c r="C375" s="152" t="s">
        <v>561</v>
      </c>
      <c r="D375" s="152" t="s">
        <v>188</v>
      </c>
      <c r="E375" s="153" t="s">
        <v>929</v>
      </c>
      <c r="F375" s="154" t="s">
        <v>930</v>
      </c>
      <c r="G375" s="155" t="s">
        <v>191</v>
      </c>
      <c r="H375" s="156">
        <v>4</v>
      </c>
      <c r="I375" s="157"/>
      <c r="J375" s="157"/>
      <c r="K375" s="158"/>
      <c r="L375" s="159"/>
      <c r="M375" s="160" t="s">
        <v>1</v>
      </c>
      <c r="N375" s="161" t="s">
        <v>33</v>
      </c>
      <c r="O375" s="148">
        <v>0</v>
      </c>
      <c r="P375" s="148">
        <f t="shared" si="72"/>
        <v>0</v>
      </c>
      <c r="Q375" s="148">
        <v>0</v>
      </c>
      <c r="R375" s="148">
        <f t="shared" si="73"/>
        <v>0</v>
      </c>
      <c r="S375" s="148">
        <v>0</v>
      </c>
      <c r="T375" s="149">
        <f t="shared" si="74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0" t="s">
        <v>169</v>
      </c>
      <c r="AT375" s="150" t="s">
        <v>188</v>
      </c>
      <c r="AU375" s="150" t="s">
        <v>161</v>
      </c>
      <c r="AY375" s="14" t="s">
        <v>150</v>
      </c>
      <c r="BE375" s="151">
        <f t="shared" si="75"/>
        <v>0</v>
      </c>
      <c r="BF375" s="151">
        <f t="shared" si="76"/>
        <v>0</v>
      </c>
      <c r="BG375" s="151">
        <f t="shared" si="77"/>
        <v>0</v>
      </c>
      <c r="BH375" s="151">
        <f t="shared" si="78"/>
        <v>0</v>
      </c>
      <c r="BI375" s="151">
        <f t="shared" si="79"/>
        <v>0</v>
      </c>
      <c r="BJ375" s="14" t="s">
        <v>158</v>
      </c>
      <c r="BK375" s="151">
        <f t="shared" si="80"/>
        <v>0</v>
      </c>
      <c r="BL375" s="14" t="s">
        <v>157</v>
      </c>
      <c r="BM375" s="150" t="s">
        <v>931</v>
      </c>
    </row>
    <row r="376" spans="1:65" s="2" customFormat="1" ht="21.75" customHeight="1">
      <c r="A376" s="26"/>
      <c r="B376" s="138"/>
      <c r="C376" s="152" t="s">
        <v>932</v>
      </c>
      <c r="D376" s="152" t="s">
        <v>188</v>
      </c>
      <c r="E376" s="153" t="s">
        <v>933</v>
      </c>
      <c r="F376" s="154" t="s">
        <v>934</v>
      </c>
      <c r="G376" s="155" t="s">
        <v>191</v>
      </c>
      <c r="H376" s="156">
        <v>2</v>
      </c>
      <c r="I376" s="157"/>
      <c r="J376" s="157"/>
      <c r="K376" s="158"/>
      <c r="L376" s="159"/>
      <c r="M376" s="160" t="s">
        <v>1</v>
      </c>
      <c r="N376" s="161" t="s">
        <v>33</v>
      </c>
      <c r="O376" s="148">
        <v>0</v>
      </c>
      <c r="P376" s="148">
        <f t="shared" si="72"/>
        <v>0</v>
      </c>
      <c r="Q376" s="148">
        <v>0</v>
      </c>
      <c r="R376" s="148">
        <f t="shared" si="73"/>
        <v>0</v>
      </c>
      <c r="S376" s="148">
        <v>0</v>
      </c>
      <c r="T376" s="149">
        <f t="shared" si="74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0" t="s">
        <v>169</v>
      </c>
      <c r="AT376" s="150" t="s">
        <v>188</v>
      </c>
      <c r="AU376" s="150" t="s">
        <v>161</v>
      </c>
      <c r="AY376" s="14" t="s">
        <v>150</v>
      </c>
      <c r="BE376" s="151">
        <f t="shared" si="75"/>
        <v>0</v>
      </c>
      <c r="BF376" s="151">
        <f t="shared" si="76"/>
        <v>0</v>
      </c>
      <c r="BG376" s="151">
        <f t="shared" si="77"/>
        <v>0</v>
      </c>
      <c r="BH376" s="151">
        <f t="shared" si="78"/>
        <v>0</v>
      </c>
      <c r="BI376" s="151">
        <f t="shared" si="79"/>
        <v>0</v>
      </c>
      <c r="BJ376" s="14" t="s">
        <v>158</v>
      </c>
      <c r="BK376" s="151">
        <f t="shared" si="80"/>
        <v>0</v>
      </c>
      <c r="BL376" s="14" t="s">
        <v>157</v>
      </c>
      <c r="BM376" s="150" t="s">
        <v>935</v>
      </c>
    </row>
    <row r="377" spans="1:65" s="2" customFormat="1" ht="21.75" customHeight="1">
      <c r="A377" s="26"/>
      <c r="B377" s="138"/>
      <c r="C377" s="152" t="s">
        <v>564</v>
      </c>
      <c r="D377" s="152" t="s">
        <v>188</v>
      </c>
      <c r="E377" s="153" t="s">
        <v>936</v>
      </c>
      <c r="F377" s="154" t="s">
        <v>937</v>
      </c>
      <c r="G377" s="155" t="s">
        <v>191</v>
      </c>
      <c r="H377" s="156">
        <v>1</v>
      </c>
      <c r="I377" s="157"/>
      <c r="J377" s="157"/>
      <c r="K377" s="158"/>
      <c r="L377" s="159"/>
      <c r="M377" s="160" t="s">
        <v>1</v>
      </c>
      <c r="N377" s="161" t="s">
        <v>33</v>
      </c>
      <c r="O377" s="148">
        <v>0</v>
      </c>
      <c r="P377" s="148">
        <f t="shared" si="72"/>
        <v>0</v>
      </c>
      <c r="Q377" s="148">
        <v>0</v>
      </c>
      <c r="R377" s="148">
        <f t="shared" si="73"/>
        <v>0</v>
      </c>
      <c r="S377" s="148">
        <v>0</v>
      </c>
      <c r="T377" s="149">
        <f t="shared" si="74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0" t="s">
        <v>169</v>
      </c>
      <c r="AT377" s="150" t="s">
        <v>188</v>
      </c>
      <c r="AU377" s="150" t="s">
        <v>161</v>
      </c>
      <c r="AY377" s="14" t="s">
        <v>150</v>
      </c>
      <c r="BE377" s="151">
        <f t="shared" si="75"/>
        <v>0</v>
      </c>
      <c r="BF377" s="151">
        <f t="shared" si="76"/>
        <v>0</v>
      </c>
      <c r="BG377" s="151">
        <f t="shared" si="77"/>
        <v>0</v>
      </c>
      <c r="BH377" s="151">
        <f t="shared" si="78"/>
        <v>0</v>
      </c>
      <c r="BI377" s="151">
        <f t="shared" si="79"/>
        <v>0</v>
      </c>
      <c r="BJ377" s="14" t="s">
        <v>158</v>
      </c>
      <c r="BK377" s="151">
        <f t="shared" si="80"/>
        <v>0</v>
      </c>
      <c r="BL377" s="14" t="s">
        <v>157</v>
      </c>
      <c r="BM377" s="150" t="s">
        <v>938</v>
      </c>
    </row>
    <row r="378" spans="1:65" s="2" customFormat="1" ht="16.5" customHeight="1">
      <c r="A378" s="26"/>
      <c r="B378" s="138"/>
      <c r="C378" s="139" t="s">
        <v>939</v>
      </c>
      <c r="D378" s="139" t="s">
        <v>153</v>
      </c>
      <c r="E378" s="140" t="s">
        <v>940</v>
      </c>
      <c r="F378" s="141" t="s">
        <v>941</v>
      </c>
      <c r="G378" s="142" t="s">
        <v>205</v>
      </c>
      <c r="H378" s="143">
        <v>56.26</v>
      </c>
      <c r="I378" s="144"/>
      <c r="J378" s="144"/>
      <c r="K378" s="145"/>
      <c r="L378" s="27"/>
      <c r="M378" s="146" t="s">
        <v>1</v>
      </c>
      <c r="N378" s="147" t="s">
        <v>33</v>
      </c>
      <c r="O378" s="148">
        <v>0</v>
      </c>
      <c r="P378" s="148">
        <f t="shared" si="72"/>
        <v>0</v>
      </c>
      <c r="Q378" s="148">
        <v>8.0000000000000007E-5</v>
      </c>
      <c r="R378" s="148">
        <f t="shared" si="73"/>
        <v>4.5008000000000001E-3</v>
      </c>
      <c r="S378" s="148">
        <v>0</v>
      </c>
      <c r="T378" s="149">
        <f t="shared" si="74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0" t="s">
        <v>157</v>
      </c>
      <c r="AT378" s="150" t="s">
        <v>153</v>
      </c>
      <c r="AU378" s="150" t="s">
        <v>161</v>
      </c>
      <c r="AY378" s="14" t="s">
        <v>150</v>
      </c>
      <c r="BE378" s="151">
        <f t="shared" si="75"/>
        <v>0</v>
      </c>
      <c r="BF378" s="151">
        <f t="shared" si="76"/>
        <v>0</v>
      </c>
      <c r="BG378" s="151">
        <f t="shared" si="77"/>
        <v>0</v>
      </c>
      <c r="BH378" s="151">
        <f t="shared" si="78"/>
        <v>0</v>
      </c>
      <c r="BI378" s="151">
        <f t="shared" si="79"/>
        <v>0</v>
      </c>
      <c r="BJ378" s="14" t="s">
        <v>158</v>
      </c>
      <c r="BK378" s="151">
        <f t="shared" si="80"/>
        <v>0</v>
      </c>
      <c r="BL378" s="14" t="s">
        <v>157</v>
      </c>
      <c r="BM378" s="150" t="s">
        <v>942</v>
      </c>
    </row>
    <row r="379" spans="1:65" s="2" customFormat="1" ht="21.75" customHeight="1">
      <c r="A379" s="26"/>
      <c r="B379" s="138"/>
      <c r="C379" s="152" t="s">
        <v>568</v>
      </c>
      <c r="D379" s="152" t="s">
        <v>188</v>
      </c>
      <c r="E379" s="153" t="s">
        <v>943</v>
      </c>
      <c r="F379" s="154" t="s">
        <v>944</v>
      </c>
      <c r="G379" s="155" t="s">
        <v>191</v>
      </c>
      <c r="H379" s="156">
        <v>1</v>
      </c>
      <c r="I379" s="157"/>
      <c r="J379" s="157"/>
      <c r="K379" s="158"/>
      <c r="L379" s="159"/>
      <c r="M379" s="160" t="s">
        <v>1</v>
      </c>
      <c r="N379" s="161" t="s">
        <v>33</v>
      </c>
      <c r="O379" s="148">
        <v>0</v>
      </c>
      <c r="P379" s="148">
        <f t="shared" si="72"/>
        <v>0</v>
      </c>
      <c r="Q379" s="148">
        <v>0</v>
      </c>
      <c r="R379" s="148">
        <f t="shared" si="73"/>
        <v>0</v>
      </c>
      <c r="S379" s="148">
        <v>0</v>
      </c>
      <c r="T379" s="149">
        <f t="shared" si="74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0" t="s">
        <v>169</v>
      </c>
      <c r="AT379" s="150" t="s">
        <v>188</v>
      </c>
      <c r="AU379" s="150" t="s">
        <v>161</v>
      </c>
      <c r="AY379" s="14" t="s">
        <v>150</v>
      </c>
      <c r="BE379" s="151">
        <f t="shared" si="75"/>
        <v>0</v>
      </c>
      <c r="BF379" s="151">
        <f t="shared" si="76"/>
        <v>0</v>
      </c>
      <c r="BG379" s="151">
        <f t="shared" si="77"/>
        <v>0</v>
      </c>
      <c r="BH379" s="151">
        <f t="shared" si="78"/>
        <v>0</v>
      </c>
      <c r="BI379" s="151">
        <f t="shared" si="79"/>
        <v>0</v>
      </c>
      <c r="BJ379" s="14" t="s">
        <v>158</v>
      </c>
      <c r="BK379" s="151">
        <f t="shared" si="80"/>
        <v>0</v>
      </c>
      <c r="BL379" s="14" t="s">
        <v>157</v>
      </c>
      <c r="BM379" s="150" t="s">
        <v>945</v>
      </c>
    </row>
    <row r="380" spans="1:65" s="2" customFormat="1" ht="21.75" customHeight="1">
      <c r="A380" s="26"/>
      <c r="B380" s="138"/>
      <c r="C380" s="152" t="s">
        <v>946</v>
      </c>
      <c r="D380" s="152" t="s">
        <v>188</v>
      </c>
      <c r="E380" s="153" t="s">
        <v>947</v>
      </c>
      <c r="F380" s="154" t="s">
        <v>948</v>
      </c>
      <c r="G380" s="155" t="s">
        <v>191</v>
      </c>
      <c r="H380" s="156">
        <v>1</v>
      </c>
      <c r="I380" s="157"/>
      <c r="J380" s="157"/>
      <c r="K380" s="158"/>
      <c r="L380" s="159"/>
      <c r="M380" s="160" t="s">
        <v>1</v>
      </c>
      <c r="N380" s="161" t="s">
        <v>33</v>
      </c>
      <c r="O380" s="148">
        <v>0</v>
      </c>
      <c r="P380" s="148">
        <f t="shared" si="72"/>
        <v>0</v>
      </c>
      <c r="Q380" s="148">
        <v>0</v>
      </c>
      <c r="R380" s="148">
        <f t="shared" si="73"/>
        <v>0</v>
      </c>
      <c r="S380" s="148">
        <v>0</v>
      </c>
      <c r="T380" s="149">
        <f t="shared" si="74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0" t="s">
        <v>169</v>
      </c>
      <c r="AT380" s="150" t="s">
        <v>188</v>
      </c>
      <c r="AU380" s="150" t="s">
        <v>161</v>
      </c>
      <c r="AY380" s="14" t="s">
        <v>150</v>
      </c>
      <c r="BE380" s="151">
        <f t="shared" si="75"/>
        <v>0</v>
      </c>
      <c r="BF380" s="151">
        <f t="shared" si="76"/>
        <v>0</v>
      </c>
      <c r="BG380" s="151">
        <f t="shared" si="77"/>
        <v>0</v>
      </c>
      <c r="BH380" s="151">
        <f t="shared" si="78"/>
        <v>0</v>
      </c>
      <c r="BI380" s="151">
        <f t="shared" si="79"/>
        <v>0</v>
      </c>
      <c r="BJ380" s="14" t="s">
        <v>158</v>
      </c>
      <c r="BK380" s="151">
        <f t="shared" si="80"/>
        <v>0</v>
      </c>
      <c r="BL380" s="14" t="s">
        <v>157</v>
      </c>
      <c r="BM380" s="150" t="s">
        <v>949</v>
      </c>
    </row>
    <row r="381" spans="1:65" s="2" customFormat="1" ht="21.75" customHeight="1">
      <c r="A381" s="26"/>
      <c r="B381" s="138"/>
      <c r="C381" s="152" t="s">
        <v>609</v>
      </c>
      <c r="D381" s="152" t="s">
        <v>188</v>
      </c>
      <c r="E381" s="153" t="s">
        <v>950</v>
      </c>
      <c r="F381" s="154" t="s">
        <v>951</v>
      </c>
      <c r="G381" s="155" t="s">
        <v>191</v>
      </c>
      <c r="H381" s="156">
        <v>1</v>
      </c>
      <c r="I381" s="157"/>
      <c r="J381" s="157"/>
      <c r="K381" s="158"/>
      <c r="L381" s="159"/>
      <c r="M381" s="160" t="s">
        <v>1</v>
      </c>
      <c r="N381" s="161" t="s">
        <v>33</v>
      </c>
      <c r="O381" s="148">
        <v>0</v>
      </c>
      <c r="P381" s="148">
        <f t="shared" si="72"/>
        <v>0</v>
      </c>
      <c r="Q381" s="148">
        <v>0</v>
      </c>
      <c r="R381" s="148">
        <f t="shared" si="73"/>
        <v>0</v>
      </c>
      <c r="S381" s="148">
        <v>0</v>
      </c>
      <c r="T381" s="149">
        <f t="shared" si="74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0" t="s">
        <v>169</v>
      </c>
      <c r="AT381" s="150" t="s">
        <v>188</v>
      </c>
      <c r="AU381" s="150" t="s">
        <v>161</v>
      </c>
      <c r="AY381" s="14" t="s">
        <v>150</v>
      </c>
      <c r="BE381" s="151">
        <f t="shared" si="75"/>
        <v>0</v>
      </c>
      <c r="BF381" s="151">
        <f t="shared" si="76"/>
        <v>0</v>
      </c>
      <c r="BG381" s="151">
        <f t="shared" si="77"/>
        <v>0</v>
      </c>
      <c r="BH381" s="151">
        <f t="shared" si="78"/>
        <v>0</v>
      </c>
      <c r="BI381" s="151">
        <f t="shared" si="79"/>
        <v>0</v>
      </c>
      <c r="BJ381" s="14" t="s">
        <v>158</v>
      </c>
      <c r="BK381" s="151">
        <f t="shared" si="80"/>
        <v>0</v>
      </c>
      <c r="BL381" s="14" t="s">
        <v>157</v>
      </c>
      <c r="BM381" s="150" t="s">
        <v>952</v>
      </c>
    </row>
    <row r="382" spans="1:65" s="2" customFormat="1" ht="21.75" customHeight="1">
      <c r="A382" s="26"/>
      <c r="B382" s="138"/>
      <c r="C382" s="152" t="s">
        <v>953</v>
      </c>
      <c r="D382" s="152" t="s">
        <v>188</v>
      </c>
      <c r="E382" s="153" t="s">
        <v>954</v>
      </c>
      <c r="F382" s="154" t="s">
        <v>955</v>
      </c>
      <c r="G382" s="155" t="s">
        <v>191</v>
      </c>
      <c r="H382" s="156">
        <v>1</v>
      </c>
      <c r="I382" s="157"/>
      <c r="J382" s="157"/>
      <c r="K382" s="158"/>
      <c r="L382" s="159"/>
      <c r="M382" s="160" t="s">
        <v>1</v>
      </c>
      <c r="N382" s="161" t="s">
        <v>33</v>
      </c>
      <c r="O382" s="148">
        <v>0</v>
      </c>
      <c r="P382" s="148">
        <f t="shared" si="72"/>
        <v>0</v>
      </c>
      <c r="Q382" s="148">
        <v>0</v>
      </c>
      <c r="R382" s="148">
        <f t="shared" si="73"/>
        <v>0</v>
      </c>
      <c r="S382" s="148">
        <v>0</v>
      </c>
      <c r="T382" s="149">
        <f t="shared" si="74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0" t="s">
        <v>169</v>
      </c>
      <c r="AT382" s="150" t="s">
        <v>188</v>
      </c>
      <c r="AU382" s="150" t="s">
        <v>161</v>
      </c>
      <c r="AY382" s="14" t="s">
        <v>150</v>
      </c>
      <c r="BE382" s="151">
        <f t="shared" si="75"/>
        <v>0</v>
      </c>
      <c r="BF382" s="151">
        <f t="shared" si="76"/>
        <v>0</v>
      </c>
      <c r="BG382" s="151">
        <f t="shared" si="77"/>
        <v>0</v>
      </c>
      <c r="BH382" s="151">
        <f t="shared" si="78"/>
        <v>0</v>
      </c>
      <c r="BI382" s="151">
        <f t="shared" si="79"/>
        <v>0</v>
      </c>
      <c r="BJ382" s="14" t="s">
        <v>158</v>
      </c>
      <c r="BK382" s="151">
        <f t="shared" si="80"/>
        <v>0</v>
      </c>
      <c r="BL382" s="14" t="s">
        <v>157</v>
      </c>
      <c r="BM382" s="150" t="s">
        <v>956</v>
      </c>
    </row>
    <row r="383" spans="1:65" s="2" customFormat="1" ht="21.75" customHeight="1">
      <c r="A383" s="26"/>
      <c r="B383" s="138"/>
      <c r="C383" s="152" t="s">
        <v>612</v>
      </c>
      <c r="D383" s="152" t="s">
        <v>188</v>
      </c>
      <c r="E383" s="153" t="s">
        <v>957</v>
      </c>
      <c r="F383" s="154" t="s">
        <v>958</v>
      </c>
      <c r="G383" s="155" t="s">
        <v>191</v>
      </c>
      <c r="H383" s="156">
        <v>1</v>
      </c>
      <c r="I383" s="157"/>
      <c r="J383" s="157"/>
      <c r="K383" s="158"/>
      <c r="L383" s="159"/>
      <c r="M383" s="160" t="s">
        <v>1</v>
      </c>
      <c r="N383" s="161" t="s">
        <v>33</v>
      </c>
      <c r="O383" s="148">
        <v>0</v>
      </c>
      <c r="P383" s="148">
        <f t="shared" si="72"/>
        <v>0</v>
      </c>
      <c r="Q383" s="148">
        <v>0</v>
      </c>
      <c r="R383" s="148">
        <f t="shared" si="73"/>
        <v>0</v>
      </c>
      <c r="S383" s="148">
        <v>0</v>
      </c>
      <c r="T383" s="149">
        <f t="shared" si="74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0" t="s">
        <v>169</v>
      </c>
      <c r="AT383" s="150" t="s">
        <v>188</v>
      </c>
      <c r="AU383" s="150" t="s">
        <v>161</v>
      </c>
      <c r="AY383" s="14" t="s">
        <v>150</v>
      </c>
      <c r="BE383" s="151">
        <f t="shared" si="75"/>
        <v>0</v>
      </c>
      <c r="BF383" s="151">
        <f t="shared" si="76"/>
        <v>0</v>
      </c>
      <c r="BG383" s="151">
        <f t="shared" si="77"/>
        <v>0</v>
      </c>
      <c r="BH383" s="151">
        <f t="shared" si="78"/>
        <v>0</v>
      </c>
      <c r="BI383" s="151">
        <f t="shared" si="79"/>
        <v>0</v>
      </c>
      <c r="BJ383" s="14" t="s">
        <v>158</v>
      </c>
      <c r="BK383" s="151">
        <f t="shared" si="80"/>
        <v>0</v>
      </c>
      <c r="BL383" s="14" t="s">
        <v>157</v>
      </c>
      <c r="BM383" s="150" t="s">
        <v>959</v>
      </c>
    </row>
    <row r="384" spans="1:65" s="2" customFormat="1" ht="21.75" customHeight="1">
      <c r="A384" s="26"/>
      <c r="B384" s="138"/>
      <c r="C384" s="152" t="s">
        <v>960</v>
      </c>
      <c r="D384" s="152" t="s">
        <v>188</v>
      </c>
      <c r="E384" s="153" t="s">
        <v>961</v>
      </c>
      <c r="F384" s="154" t="s">
        <v>962</v>
      </c>
      <c r="G384" s="155" t="s">
        <v>191</v>
      </c>
      <c r="H384" s="156">
        <v>1</v>
      </c>
      <c r="I384" s="157"/>
      <c r="J384" s="157"/>
      <c r="K384" s="158"/>
      <c r="L384" s="159"/>
      <c r="M384" s="160" t="s">
        <v>1</v>
      </c>
      <c r="N384" s="161" t="s">
        <v>33</v>
      </c>
      <c r="O384" s="148">
        <v>0</v>
      </c>
      <c r="P384" s="148">
        <f t="shared" si="72"/>
        <v>0</v>
      </c>
      <c r="Q384" s="148">
        <v>0</v>
      </c>
      <c r="R384" s="148">
        <f t="shared" si="73"/>
        <v>0</v>
      </c>
      <c r="S384" s="148">
        <v>0</v>
      </c>
      <c r="T384" s="149">
        <f t="shared" si="74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0" t="s">
        <v>169</v>
      </c>
      <c r="AT384" s="150" t="s">
        <v>188</v>
      </c>
      <c r="AU384" s="150" t="s">
        <v>161</v>
      </c>
      <c r="AY384" s="14" t="s">
        <v>150</v>
      </c>
      <c r="BE384" s="151">
        <f t="shared" si="75"/>
        <v>0</v>
      </c>
      <c r="BF384" s="151">
        <f t="shared" si="76"/>
        <v>0</v>
      </c>
      <c r="BG384" s="151">
        <f t="shared" si="77"/>
        <v>0</v>
      </c>
      <c r="BH384" s="151">
        <f t="shared" si="78"/>
        <v>0</v>
      </c>
      <c r="BI384" s="151">
        <f t="shared" si="79"/>
        <v>0</v>
      </c>
      <c r="BJ384" s="14" t="s">
        <v>158</v>
      </c>
      <c r="BK384" s="151">
        <f t="shared" si="80"/>
        <v>0</v>
      </c>
      <c r="BL384" s="14" t="s">
        <v>157</v>
      </c>
      <c r="BM384" s="150" t="s">
        <v>963</v>
      </c>
    </row>
    <row r="385" spans="1:65" s="2" customFormat="1" ht="21.75" customHeight="1">
      <c r="A385" s="26"/>
      <c r="B385" s="138"/>
      <c r="C385" s="152" t="s">
        <v>616</v>
      </c>
      <c r="D385" s="152" t="s">
        <v>188</v>
      </c>
      <c r="E385" s="153" t="s">
        <v>964</v>
      </c>
      <c r="F385" s="154" t="s">
        <v>965</v>
      </c>
      <c r="G385" s="155" t="s">
        <v>191</v>
      </c>
      <c r="H385" s="156">
        <v>1</v>
      </c>
      <c r="I385" s="157"/>
      <c r="J385" s="157"/>
      <c r="K385" s="158"/>
      <c r="L385" s="159"/>
      <c r="M385" s="160" t="s">
        <v>1</v>
      </c>
      <c r="N385" s="161" t="s">
        <v>33</v>
      </c>
      <c r="O385" s="148">
        <v>0</v>
      </c>
      <c r="P385" s="148">
        <f t="shared" si="72"/>
        <v>0</v>
      </c>
      <c r="Q385" s="148">
        <v>0</v>
      </c>
      <c r="R385" s="148">
        <f t="shared" si="73"/>
        <v>0</v>
      </c>
      <c r="S385" s="148">
        <v>0</v>
      </c>
      <c r="T385" s="149">
        <f t="shared" si="74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0" t="s">
        <v>169</v>
      </c>
      <c r="AT385" s="150" t="s">
        <v>188</v>
      </c>
      <c r="AU385" s="150" t="s">
        <v>161</v>
      </c>
      <c r="AY385" s="14" t="s">
        <v>150</v>
      </c>
      <c r="BE385" s="151">
        <f t="shared" si="75"/>
        <v>0</v>
      </c>
      <c r="BF385" s="151">
        <f t="shared" si="76"/>
        <v>0</v>
      </c>
      <c r="BG385" s="151">
        <f t="shared" si="77"/>
        <v>0</v>
      </c>
      <c r="BH385" s="151">
        <f t="shared" si="78"/>
        <v>0</v>
      </c>
      <c r="BI385" s="151">
        <f t="shared" si="79"/>
        <v>0</v>
      </c>
      <c r="BJ385" s="14" t="s">
        <v>158</v>
      </c>
      <c r="BK385" s="151">
        <f t="shared" si="80"/>
        <v>0</v>
      </c>
      <c r="BL385" s="14" t="s">
        <v>157</v>
      </c>
      <c r="BM385" s="150" t="s">
        <v>966</v>
      </c>
    </row>
    <row r="386" spans="1:65" s="2" customFormat="1" ht="21.75" customHeight="1">
      <c r="A386" s="26"/>
      <c r="B386" s="138"/>
      <c r="C386" s="139" t="s">
        <v>967</v>
      </c>
      <c r="D386" s="139" t="s">
        <v>153</v>
      </c>
      <c r="E386" s="140" t="s">
        <v>968</v>
      </c>
      <c r="F386" s="141" t="s">
        <v>969</v>
      </c>
      <c r="G386" s="142" t="s">
        <v>191</v>
      </c>
      <c r="H386" s="143">
        <v>64</v>
      </c>
      <c r="I386" s="144"/>
      <c r="J386" s="144"/>
      <c r="K386" s="145"/>
      <c r="L386" s="27"/>
      <c r="M386" s="146" t="s">
        <v>1</v>
      </c>
      <c r="N386" s="147" t="s">
        <v>33</v>
      </c>
      <c r="O386" s="148">
        <v>0</v>
      </c>
      <c r="P386" s="148">
        <f t="shared" si="72"/>
        <v>0</v>
      </c>
      <c r="Q386" s="148">
        <v>1.3999999999999999E-4</v>
      </c>
      <c r="R386" s="148">
        <f t="shared" si="73"/>
        <v>8.9599999999999992E-3</v>
      </c>
      <c r="S386" s="148">
        <v>0</v>
      </c>
      <c r="T386" s="149">
        <f t="shared" si="74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0" t="s">
        <v>157</v>
      </c>
      <c r="AT386" s="150" t="s">
        <v>153</v>
      </c>
      <c r="AU386" s="150" t="s">
        <v>161</v>
      </c>
      <c r="AY386" s="14" t="s">
        <v>150</v>
      </c>
      <c r="BE386" s="151">
        <f t="shared" si="75"/>
        <v>0</v>
      </c>
      <c r="BF386" s="151">
        <f t="shared" si="76"/>
        <v>0</v>
      </c>
      <c r="BG386" s="151">
        <f t="shared" si="77"/>
        <v>0</v>
      </c>
      <c r="BH386" s="151">
        <f t="shared" si="78"/>
        <v>0</v>
      </c>
      <c r="BI386" s="151">
        <f t="shared" si="79"/>
        <v>0</v>
      </c>
      <c r="BJ386" s="14" t="s">
        <v>158</v>
      </c>
      <c r="BK386" s="151">
        <f t="shared" si="80"/>
        <v>0</v>
      </c>
      <c r="BL386" s="14" t="s">
        <v>157</v>
      </c>
      <c r="BM386" s="150" t="s">
        <v>970</v>
      </c>
    </row>
    <row r="387" spans="1:65" s="2" customFormat="1" ht="21.75" customHeight="1">
      <c r="A387" s="26"/>
      <c r="B387" s="138"/>
      <c r="C387" s="139" t="s">
        <v>619</v>
      </c>
      <c r="D387" s="139" t="s">
        <v>153</v>
      </c>
      <c r="E387" s="140" t="s">
        <v>971</v>
      </c>
      <c r="F387" s="141" t="s">
        <v>972</v>
      </c>
      <c r="G387" s="142" t="s">
        <v>191</v>
      </c>
      <c r="H387" s="143">
        <v>18</v>
      </c>
      <c r="I387" s="144"/>
      <c r="J387" s="144"/>
      <c r="K387" s="145"/>
      <c r="L387" s="27"/>
      <c r="M387" s="146" t="s">
        <v>1</v>
      </c>
      <c r="N387" s="147" t="s">
        <v>33</v>
      </c>
      <c r="O387" s="148">
        <v>0</v>
      </c>
      <c r="P387" s="148">
        <f t="shared" si="72"/>
        <v>0</v>
      </c>
      <c r="Q387" s="148">
        <v>3.3E-4</v>
      </c>
      <c r="R387" s="148">
        <f t="shared" si="73"/>
        <v>5.94E-3</v>
      </c>
      <c r="S387" s="148">
        <v>0</v>
      </c>
      <c r="T387" s="149">
        <f t="shared" si="74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0" t="s">
        <v>157</v>
      </c>
      <c r="AT387" s="150" t="s">
        <v>153</v>
      </c>
      <c r="AU387" s="150" t="s">
        <v>161</v>
      </c>
      <c r="AY387" s="14" t="s">
        <v>150</v>
      </c>
      <c r="BE387" s="151">
        <f t="shared" si="75"/>
        <v>0</v>
      </c>
      <c r="BF387" s="151">
        <f t="shared" si="76"/>
        <v>0</v>
      </c>
      <c r="BG387" s="151">
        <f t="shared" si="77"/>
        <v>0</v>
      </c>
      <c r="BH387" s="151">
        <f t="shared" si="78"/>
        <v>0</v>
      </c>
      <c r="BI387" s="151">
        <f t="shared" si="79"/>
        <v>0</v>
      </c>
      <c r="BJ387" s="14" t="s">
        <v>158</v>
      </c>
      <c r="BK387" s="151">
        <f t="shared" si="80"/>
        <v>0</v>
      </c>
      <c r="BL387" s="14" t="s">
        <v>157</v>
      </c>
      <c r="BM387" s="150" t="s">
        <v>973</v>
      </c>
    </row>
    <row r="388" spans="1:65" s="2" customFormat="1" ht="21.75" customHeight="1">
      <c r="A388" s="26"/>
      <c r="B388" s="138"/>
      <c r="C388" s="139" t="s">
        <v>974</v>
      </c>
      <c r="D388" s="139" t="s">
        <v>153</v>
      </c>
      <c r="E388" s="140" t="s">
        <v>975</v>
      </c>
      <c r="F388" s="141" t="s">
        <v>976</v>
      </c>
      <c r="G388" s="142" t="s">
        <v>463</v>
      </c>
      <c r="H388" s="143">
        <v>297.77</v>
      </c>
      <c r="I388" s="144"/>
      <c r="J388" s="144"/>
      <c r="K388" s="145"/>
      <c r="L388" s="27"/>
      <c r="M388" s="146" t="s">
        <v>1</v>
      </c>
      <c r="N388" s="147" t="s">
        <v>33</v>
      </c>
      <c r="O388" s="148">
        <v>0</v>
      </c>
      <c r="P388" s="148">
        <f t="shared" si="72"/>
        <v>0</v>
      </c>
      <c r="Q388" s="148">
        <v>6.0000000000000002E-5</v>
      </c>
      <c r="R388" s="148">
        <f t="shared" si="73"/>
        <v>1.7866199999999999E-2</v>
      </c>
      <c r="S388" s="148">
        <v>0</v>
      </c>
      <c r="T388" s="149">
        <f t="shared" si="74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0" t="s">
        <v>157</v>
      </c>
      <c r="AT388" s="150" t="s">
        <v>153</v>
      </c>
      <c r="AU388" s="150" t="s">
        <v>161</v>
      </c>
      <c r="AY388" s="14" t="s">
        <v>150</v>
      </c>
      <c r="BE388" s="151">
        <f t="shared" si="75"/>
        <v>0</v>
      </c>
      <c r="BF388" s="151">
        <f t="shared" si="76"/>
        <v>0</v>
      </c>
      <c r="BG388" s="151">
        <f t="shared" si="77"/>
        <v>0</v>
      </c>
      <c r="BH388" s="151">
        <f t="shared" si="78"/>
        <v>0</v>
      </c>
      <c r="BI388" s="151">
        <f t="shared" si="79"/>
        <v>0</v>
      </c>
      <c r="BJ388" s="14" t="s">
        <v>158</v>
      </c>
      <c r="BK388" s="151">
        <f t="shared" si="80"/>
        <v>0</v>
      </c>
      <c r="BL388" s="14" t="s">
        <v>157</v>
      </c>
      <c r="BM388" s="150" t="s">
        <v>977</v>
      </c>
    </row>
    <row r="389" spans="1:65" s="2" customFormat="1" ht="16.5" customHeight="1">
      <c r="A389" s="26"/>
      <c r="B389" s="138"/>
      <c r="C389" s="152" t="s">
        <v>623</v>
      </c>
      <c r="D389" s="152" t="s">
        <v>188</v>
      </c>
      <c r="E389" s="153" t="s">
        <v>978</v>
      </c>
      <c r="F389" s="154" t="s">
        <v>979</v>
      </c>
      <c r="G389" s="155" t="s">
        <v>980</v>
      </c>
      <c r="H389" s="156">
        <v>297.77</v>
      </c>
      <c r="I389" s="157"/>
      <c r="J389" s="157"/>
      <c r="K389" s="158"/>
      <c r="L389" s="159"/>
      <c r="M389" s="160" t="s">
        <v>1</v>
      </c>
      <c r="N389" s="161" t="s">
        <v>33</v>
      </c>
      <c r="O389" s="148">
        <v>0</v>
      </c>
      <c r="P389" s="148">
        <f t="shared" si="72"/>
        <v>0</v>
      </c>
      <c r="Q389" s="148">
        <v>1E-3</v>
      </c>
      <c r="R389" s="148">
        <f t="shared" si="73"/>
        <v>0.29776999999999998</v>
      </c>
      <c r="S389" s="148">
        <v>0</v>
      </c>
      <c r="T389" s="149">
        <f t="shared" si="74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0" t="s">
        <v>169</v>
      </c>
      <c r="AT389" s="150" t="s">
        <v>188</v>
      </c>
      <c r="AU389" s="150" t="s">
        <v>161</v>
      </c>
      <c r="AY389" s="14" t="s">
        <v>150</v>
      </c>
      <c r="BE389" s="151">
        <f t="shared" si="75"/>
        <v>0</v>
      </c>
      <c r="BF389" s="151">
        <f t="shared" si="76"/>
        <v>0</v>
      </c>
      <c r="BG389" s="151">
        <f t="shared" si="77"/>
        <v>0</v>
      </c>
      <c r="BH389" s="151">
        <f t="shared" si="78"/>
        <v>0</v>
      </c>
      <c r="BI389" s="151">
        <f t="shared" si="79"/>
        <v>0</v>
      </c>
      <c r="BJ389" s="14" t="s">
        <v>158</v>
      </c>
      <c r="BK389" s="151">
        <f t="shared" si="80"/>
        <v>0</v>
      </c>
      <c r="BL389" s="14" t="s">
        <v>157</v>
      </c>
      <c r="BM389" s="150" t="s">
        <v>981</v>
      </c>
    </row>
    <row r="390" spans="1:65" s="2" customFormat="1" ht="21.75" customHeight="1">
      <c r="A390" s="26"/>
      <c r="B390" s="138"/>
      <c r="C390" s="139" t="s">
        <v>982</v>
      </c>
      <c r="D390" s="139" t="s">
        <v>153</v>
      </c>
      <c r="E390" s="140" t="s">
        <v>983</v>
      </c>
      <c r="F390" s="141" t="s">
        <v>984</v>
      </c>
      <c r="G390" s="142" t="s">
        <v>980</v>
      </c>
      <c r="H390" s="143">
        <v>168.3</v>
      </c>
      <c r="I390" s="144"/>
      <c r="J390" s="144"/>
      <c r="K390" s="145"/>
      <c r="L390" s="27"/>
      <c r="M390" s="146" t="s">
        <v>1</v>
      </c>
      <c r="N390" s="147" t="s">
        <v>33</v>
      </c>
      <c r="O390" s="148">
        <v>0</v>
      </c>
      <c r="P390" s="148">
        <f t="shared" si="72"/>
        <v>0</v>
      </c>
      <c r="Q390" s="148">
        <v>6.0000000000000002E-5</v>
      </c>
      <c r="R390" s="148">
        <f t="shared" si="73"/>
        <v>1.0098000000000001E-2</v>
      </c>
      <c r="S390" s="148">
        <v>0</v>
      </c>
      <c r="T390" s="149">
        <f t="shared" si="74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50" t="s">
        <v>157</v>
      </c>
      <c r="AT390" s="150" t="s">
        <v>153</v>
      </c>
      <c r="AU390" s="150" t="s">
        <v>161</v>
      </c>
      <c r="AY390" s="14" t="s">
        <v>150</v>
      </c>
      <c r="BE390" s="151">
        <f t="shared" si="75"/>
        <v>0</v>
      </c>
      <c r="BF390" s="151">
        <f t="shared" si="76"/>
        <v>0</v>
      </c>
      <c r="BG390" s="151">
        <f t="shared" si="77"/>
        <v>0</v>
      </c>
      <c r="BH390" s="151">
        <f t="shared" si="78"/>
        <v>0</v>
      </c>
      <c r="BI390" s="151">
        <f t="shared" si="79"/>
        <v>0</v>
      </c>
      <c r="BJ390" s="14" t="s">
        <v>158</v>
      </c>
      <c r="BK390" s="151">
        <f t="shared" si="80"/>
        <v>0</v>
      </c>
      <c r="BL390" s="14" t="s">
        <v>157</v>
      </c>
      <c r="BM390" s="150" t="s">
        <v>985</v>
      </c>
    </row>
    <row r="391" spans="1:65" s="2" customFormat="1" ht="16.5" customHeight="1">
      <c r="A391" s="26"/>
      <c r="B391" s="138"/>
      <c r="C391" s="152" t="s">
        <v>626</v>
      </c>
      <c r="D391" s="152" t="s">
        <v>188</v>
      </c>
      <c r="E391" s="153" t="s">
        <v>986</v>
      </c>
      <c r="F391" s="154" t="s">
        <v>987</v>
      </c>
      <c r="G391" s="155" t="s">
        <v>463</v>
      </c>
      <c r="H391" s="156">
        <v>168.3</v>
      </c>
      <c r="I391" s="157"/>
      <c r="J391" s="157"/>
      <c r="K391" s="158"/>
      <c r="L391" s="159"/>
      <c r="M391" s="160" t="s">
        <v>1</v>
      </c>
      <c r="N391" s="161" t="s">
        <v>33</v>
      </c>
      <c r="O391" s="148">
        <v>0</v>
      </c>
      <c r="P391" s="148">
        <f t="shared" si="72"/>
        <v>0</v>
      </c>
      <c r="Q391" s="148">
        <v>1E-3</v>
      </c>
      <c r="R391" s="148">
        <f t="shared" si="73"/>
        <v>0.16830000000000001</v>
      </c>
      <c r="S391" s="148">
        <v>0</v>
      </c>
      <c r="T391" s="149">
        <f t="shared" si="74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0" t="s">
        <v>169</v>
      </c>
      <c r="AT391" s="150" t="s">
        <v>188</v>
      </c>
      <c r="AU391" s="150" t="s">
        <v>161</v>
      </c>
      <c r="AY391" s="14" t="s">
        <v>150</v>
      </c>
      <c r="BE391" s="151">
        <f t="shared" si="75"/>
        <v>0</v>
      </c>
      <c r="BF391" s="151">
        <f t="shared" si="76"/>
        <v>0</v>
      </c>
      <c r="BG391" s="151">
        <f t="shared" si="77"/>
        <v>0</v>
      </c>
      <c r="BH391" s="151">
        <f t="shared" si="78"/>
        <v>0</v>
      </c>
      <c r="BI391" s="151">
        <f t="shared" si="79"/>
        <v>0</v>
      </c>
      <c r="BJ391" s="14" t="s">
        <v>158</v>
      </c>
      <c r="BK391" s="151">
        <f t="shared" si="80"/>
        <v>0</v>
      </c>
      <c r="BL391" s="14" t="s">
        <v>157</v>
      </c>
      <c r="BM391" s="150" t="s">
        <v>988</v>
      </c>
    </row>
    <row r="392" spans="1:65" s="2" customFormat="1" ht="21.75" customHeight="1">
      <c r="A392" s="26"/>
      <c r="B392" s="138"/>
      <c r="C392" s="139" t="s">
        <v>989</v>
      </c>
      <c r="D392" s="139" t="s">
        <v>153</v>
      </c>
      <c r="E392" s="140" t="s">
        <v>990</v>
      </c>
      <c r="F392" s="141" t="s">
        <v>991</v>
      </c>
      <c r="G392" s="142" t="s">
        <v>554</v>
      </c>
      <c r="H392" s="143">
        <v>565.57500000000005</v>
      </c>
      <c r="I392" s="144"/>
      <c r="J392" s="144"/>
      <c r="K392" s="145"/>
      <c r="L392" s="27"/>
      <c r="M392" s="146" t="s">
        <v>1</v>
      </c>
      <c r="N392" s="147" t="s">
        <v>33</v>
      </c>
      <c r="O392" s="148">
        <v>0</v>
      </c>
      <c r="P392" s="148">
        <f t="shared" si="72"/>
        <v>0</v>
      </c>
      <c r="Q392" s="148">
        <v>0</v>
      </c>
      <c r="R392" s="148">
        <f t="shared" si="73"/>
        <v>0</v>
      </c>
      <c r="S392" s="148">
        <v>0</v>
      </c>
      <c r="T392" s="149">
        <f t="shared" si="74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0" t="s">
        <v>157</v>
      </c>
      <c r="AT392" s="150" t="s">
        <v>153</v>
      </c>
      <c r="AU392" s="150" t="s">
        <v>161</v>
      </c>
      <c r="AY392" s="14" t="s">
        <v>150</v>
      </c>
      <c r="BE392" s="151">
        <f t="shared" si="75"/>
        <v>0</v>
      </c>
      <c r="BF392" s="151">
        <f t="shared" si="76"/>
        <v>0</v>
      </c>
      <c r="BG392" s="151">
        <f t="shared" si="77"/>
        <v>0</v>
      </c>
      <c r="BH392" s="151">
        <f t="shared" si="78"/>
        <v>0</v>
      </c>
      <c r="BI392" s="151">
        <f t="shared" si="79"/>
        <v>0</v>
      </c>
      <c r="BJ392" s="14" t="s">
        <v>158</v>
      </c>
      <c r="BK392" s="151">
        <f t="shared" si="80"/>
        <v>0</v>
      </c>
      <c r="BL392" s="14" t="s">
        <v>157</v>
      </c>
      <c r="BM392" s="150" t="s">
        <v>992</v>
      </c>
    </row>
    <row r="393" spans="1:65" s="12" customFormat="1" ht="22.9" customHeight="1">
      <c r="B393" s="126"/>
      <c r="D393" s="127" t="s">
        <v>66</v>
      </c>
      <c r="E393" s="136" t="s">
        <v>993</v>
      </c>
      <c r="F393" s="136" t="s">
        <v>994</v>
      </c>
      <c r="J393" s="137"/>
      <c r="L393" s="126"/>
      <c r="M393" s="130"/>
      <c r="N393" s="131"/>
      <c r="O393" s="131"/>
      <c r="P393" s="132">
        <f>P394+P403+P407</f>
        <v>0</v>
      </c>
      <c r="Q393" s="131"/>
      <c r="R393" s="132">
        <f>R394+R403+R407</f>
        <v>12.481812399999999</v>
      </c>
      <c r="S393" s="131"/>
      <c r="T393" s="133">
        <f>T394+T403+T407</f>
        <v>0.76300999999999997</v>
      </c>
      <c r="AR393" s="127" t="s">
        <v>75</v>
      </c>
      <c r="AT393" s="134" t="s">
        <v>66</v>
      </c>
      <c r="AU393" s="134" t="s">
        <v>75</v>
      </c>
      <c r="AY393" s="127" t="s">
        <v>150</v>
      </c>
      <c r="BK393" s="135">
        <f>BK394+BK403+BK407</f>
        <v>0</v>
      </c>
    </row>
    <row r="394" spans="1:65" s="12" customFormat="1" ht="20.85" customHeight="1">
      <c r="B394" s="126"/>
      <c r="D394" s="127" t="s">
        <v>66</v>
      </c>
      <c r="E394" s="136" t="s">
        <v>995</v>
      </c>
      <c r="F394" s="136" t="s">
        <v>996</v>
      </c>
      <c r="J394" s="137"/>
      <c r="L394" s="126"/>
      <c r="M394" s="130"/>
      <c r="N394" s="131"/>
      <c r="O394" s="131"/>
      <c r="P394" s="132">
        <f>SUM(P395:P402)</f>
        <v>0</v>
      </c>
      <c r="Q394" s="131"/>
      <c r="R394" s="132">
        <f>SUM(R395:R402)</f>
        <v>8.2891165999999998</v>
      </c>
      <c r="S394" s="131"/>
      <c r="T394" s="133">
        <f>SUM(T395:T402)</f>
        <v>0.1</v>
      </c>
      <c r="AR394" s="127" t="s">
        <v>75</v>
      </c>
      <c r="AT394" s="134" t="s">
        <v>66</v>
      </c>
      <c r="AU394" s="134" t="s">
        <v>158</v>
      </c>
      <c r="AY394" s="127" t="s">
        <v>150</v>
      </c>
      <c r="BK394" s="135">
        <f>SUM(BK395:BK402)</f>
        <v>0</v>
      </c>
    </row>
    <row r="395" spans="1:65" s="2" customFormat="1" ht="16.5" customHeight="1">
      <c r="A395" s="26"/>
      <c r="B395" s="138"/>
      <c r="C395" s="139" t="s">
        <v>630</v>
      </c>
      <c r="D395" s="139" t="s">
        <v>153</v>
      </c>
      <c r="E395" s="140" t="s">
        <v>997</v>
      </c>
      <c r="F395" s="141" t="s">
        <v>998</v>
      </c>
      <c r="G395" s="142" t="s">
        <v>205</v>
      </c>
      <c r="H395" s="143">
        <v>98.93</v>
      </c>
      <c r="I395" s="144"/>
      <c r="J395" s="144"/>
      <c r="K395" s="145"/>
      <c r="L395" s="27"/>
      <c r="M395" s="146" t="s">
        <v>1</v>
      </c>
      <c r="N395" s="147" t="s">
        <v>33</v>
      </c>
      <c r="O395" s="148">
        <v>0</v>
      </c>
      <c r="P395" s="148">
        <f t="shared" ref="P395:P402" si="81">O395*H395</f>
        <v>0</v>
      </c>
      <c r="Q395" s="148">
        <v>4.0999999999999999E-4</v>
      </c>
      <c r="R395" s="148">
        <f t="shared" ref="R395:R402" si="82">Q395*H395</f>
        <v>4.0561300000000002E-2</v>
      </c>
      <c r="S395" s="148">
        <v>0</v>
      </c>
      <c r="T395" s="149">
        <f t="shared" ref="T395:T402" si="83">S395*H395</f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50" t="s">
        <v>157</v>
      </c>
      <c r="AT395" s="150" t="s">
        <v>153</v>
      </c>
      <c r="AU395" s="150" t="s">
        <v>161</v>
      </c>
      <c r="AY395" s="14" t="s">
        <v>150</v>
      </c>
      <c r="BE395" s="151">
        <f t="shared" ref="BE395:BE402" si="84">IF(N395="základná",J395,0)</f>
        <v>0</v>
      </c>
      <c r="BF395" s="151">
        <f t="shared" ref="BF395:BF402" si="85">IF(N395="znížená",J395,0)</f>
        <v>0</v>
      </c>
      <c r="BG395" s="151">
        <f t="shared" ref="BG395:BG402" si="86">IF(N395="zákl. prenesená",J395,0)</f>
        <v>0</v>
      </c>
      <c r="BH395" s="151">
        <f t="shared" ref="BH395:BH402" si="87">IF(N395="zníž. prenesená",J395,0)</f>
        <v>0</v>
      </c>
      <c r="BI395" s="151">
        <f t="shared" ref="BI395:BI402" si="88">IF(N395="nulová",J395,0)</f>
        <v>0</v>
      </c>
      <c r="BJ395" s="14" t="s">
        <v>158</v>
      </c>
      <c r="BK395" s="151">
        <f t="shared" ref="BK395:BK402" si="89">ROUND(I395*H395,2)</f>
        <v>0</v>
      </c>
      <c r="BL395" s="14" t="s">
        <v>157</v>
      </c>
      <c r="BM395" s="150" t="s">
        <v>999</v>
      </c>
    </row>
    <row r="396" spans="1:65" s="2" customFormat="1" ht="16.5" customHeight="1">
      <c r="A396" s="26"/>
      <c r="B396" s="138"/>
      <c r="C396" s="139" t="s">
        <v>1000</v>
      </c>
      <c r="D396" s="139" t="s">
        <v>153</v>
      </c>
      <c r="E396" s="140" t="s">
        <v>1001</v>
      </c>
      <c r="F396" s="141" t="s">
        <v>1002</v>
      </c>
      <c r="G396" s="142" t="s">
        <v>191</v>
      </c>
      <c r="H396" s="143">
        <v>100</v>
      </c>
      <c r="I396" s="144"/>
      <c r="J396" s="144"/>
      <c r="K396" s="145"/>
      <c r="L396" s="27"/>
      <c r="M396" s="146" t="s">
        <v>1</v>
      </c>
      <c r="N396" s="147" t="s">
        <v>33</v>
      </c>
      <c r="O396" s="148">
        <v>0</v>
      </c>
      <c r="P396" s="148">
        <f t="shared" si="81"/>
        <v>0</v>
      </c>
      <c r="Q396" s="148">
        <v>1.3699999999999999E-3</v>
      </c>
      <c r="R396" s="148">
        <f t="shared" si="82"/>
        <v>0.13699999999999998</v>
      </c>
      <c r="S396" s="148">
        <v>1E-3</v>
      </c>
      <c r="T396" s="149">
        <f t="shared" si="83"/>
        <v>0.1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0" t="s">
        <v>157</v>
      </c>
      <c r="AT396" s="150" t="s">
        <v>153</v>
      </c>
      <c r="AU396" s="150" t="s">
        <v>161</v>
      </c>
      <c r="AY396" s="14" t="s">
        <v>150</v>
      </c>
      <c r="BE396" s="151">
        <f t="shared" si="84"/>
        <v>0</v>
      </c>
      <c r="BF396" s="151">
        <f t="shared" si="85"/>
        <v>0</v>
      </c>
      <c r="BG396" s="151">
        <f t="shared" si="86"/>
        <v>0</v>
      </c>
      <c r="BH396" s="151">
        <f t="shared" si="87"/>
        <v>0</v>
      </c>
      <c r="BI396" s="151">
        <f t="shared" si="88"/>
        <v>0</v>
      </c>
      <c r="BJ396" s="14" t="s">
        <v>158</v>
      </c>
      <c r="BK396" s="151">
        <f t="shared" si="89"/>
        <v>0</v>
      </c>
      <c r="BL396" s="14" t="s">
        <v>157</v>
      </c>
      <c r="BM396" s="150" t="s">
        <v>1003</v>
      </c>
    </row>
    <row r="397" spans="1:65" s="2" customFormat="1" ht="21.75" customHeight="1">
      <c r="A397" s="26"/>
      <c r="B397" s="138"/>
      <c r="C397" s="139" t="s">
        <v>635</v>
      </c>
      <c r="D397" s="139" t="s">
        <v>153</v>
      </c>
      <c r="E397" s="140" t="s">
        <v>1004</v>
      </c>
      <c r="F397" s="141" t="s">
        <v>1005</v>
      </c>
      <c r="G397" s="142" t="s">
        <v>220</v>
      </c>
      <c r="H397" s="143">
        <v>282.23</v>
      </c>
      <c r="I397" s="144"/>
      <c r="J397" s="144"/>
      <c r="K397" s="145"/>
      <c r="L397" s="27"/>
      <c r="M397" s="146" t="s">
        <v>1</v>
      </c>
      <c r="N397" s="147" t="s">
        <v>33</v>
      </c>
      <c r="O397" s="148">
        <v>0</v>
      </c>
      <c r="P397" s="148">
        <f t="shared" si="81"/>
        <v>0</v>
      </c>
      <c r="Q397" s="148">
        <v>4.9100000000000003E-3</v>
      </c>
      <c r="R397" s="148">
        <f t="shared" si="82"/>
        <v>1.3857493000000001</v>
      </c>
      <c r="S397" s="148">
        <v>0</v>
      </c>
      <c r="T397" s="149">
        <f t="shared" si="8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0" t="s">
        <v>157</v>
      </c>
      <c r="AT397" s="150" t="s">
        <v>153</v>
      </c>
      <c r="AU397" s="150" t="s">
        <v>161</v>
      </c>
      <c r="AY397" s="14" t="s">
        <v>150</v>
      </c>
      <c r="BE397" s="151">
        <f t="shared" si="84"/>
        <v>0</v>
      </c>
      <c r="BF397" s="151">
        <f t="shared" si="85"/>
        <v>0</v>
      </c>
      <c r="BG397" s="151">
        <f t="shared" si="86"/>
        <v>0</v>
      </c>
      <c r="BH397" s="151">
        <f t="shared" si="87"/>
        <v>0</v>
      </c>
      <c r="BI397" s="151">
        <f t="shared" si="88"/>
        <v>0</v>
      </c>
      <c r="BJ397" s="14" t="s">
        <v>158</v>
      </c>
      <c r="BK397" s="151">
        <f t="shared" si="89"/>
        <v>0</v>
      </c>
      <c r="BL397" s="14" t="s">
        <v>157</v>
      </c>
      <c r="BM397" s="150" t="s">
        <v>1006</v>
      </c>
    </row>
    <row r="398" spans="1:65" s="2" customFormat="1" ht="16.5" customHeight="1">
      <c r="A398" s="26"/>
      <c r="B398" s="138"/>
      <c r="C398" s="152" t="s">
        <v>1007</v>
      </c>
      <c r="D398" s="152" t="s">
        <v>188</v>
      </c>
      <c r="E398" s="153" t="s">
        <v>1008</v>
      </c>
      <c r="F398" s="154" t="s">
        <v>1009</v>
      </c>
      <c r="G398" s="155" t="s">
        <v>220</v>
      </c>
      <c r="H398" s="156">
        <v>4.2</v>
      </c>
      <c r="I398" s="157"/>
      <c r="J398" s="157"/>
      <c r="K398" s="158"/>
      <c r="L398" s="159"/>
      <c r="M398" s="160" t="s">
        <v>1</v>
      </c>
      <c r="N398" s="161" t="s">
        <v>33</v>
      </c>
      <c r="O398" s="148">
        <v>0</v>
      </c>
      <c r="P398" s="148">
        <f t="shared" si="81"/>
        <v>0</v>
      </c>
      <c r="Q398" s="148">
        <v>1.7500000000000002E-2</v>
      </c>
      <c r="R398" s="148">
        <f t="shared" si="82"/>
        <v>7.350000000000001E-2</v>
      </c>
      <c r="S398" s="148">
        <v>0</v>
      </c>
      <c r="T398" s="149">
        <f t="shared" si="83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0" t="s">
        <v>169</v>
      </c>
      <c r="AT398" s="150" t="s">
        <v>188</v>
      </c>
      <c r="AU398" s="150" t="s">
        <v>161</v>
      </c>
      <c r="AY398" s="14" t="s">
        <v>150</v>
      </c>
      <c r="BE398" s="151">
        <f t="shared" si="84"/>
        <v>0</v>
      </c>
      <c r="BF398" s="151">
        <f t="shared" si="85"/>
        <v>0</v>
      </c>
      <c r="BG398" s="151">
        <f t="shared" si="86"/>
        <v>0</v>
      </c>
      <c r="BH398" s="151">
        <f t="shared" si="87"/>
        <v>0</v>
      </c>
      <c r="BI398" s="151">
        <f t="shared" si="88"/>
        <v>0</v>
      </c>
      <c r="BJ398" s="14" t="s">
        <v>158</v>
      </c>
      <c r="BK398" s="151">
        <f t="shared" si="89"/>
        <v>0</v>
      </c>
      <c r="BL398" s="14" t="s">
        <v>157</v>
      </c>
      <c r="BM398" s="150" t="s">
        <v>1010</v>
      </c>
    </row>
    <row r="399" spans="1:65" s="2" customFormat="1" ht="16.5" customHeight="1">
      <c r="A399" s="26"/>
      <c r="B399" s="138"/>
      <c r="C399" s="152" t="s">
        <v>639</v>
      </c>
      <c r="D399" s="152" t="s">
        <v>188</v>
      </c>
      <c r="E399" s="153" t="s">
        <v>1011</v>
      </c>
      <c r="F399" s="154" t="s">
        <v>1012</v>
      </c>
      <c r="G399" s="155" t="s">
        <v>220</v>
      </c>
      <c r="H399" s="156">
        <v>301.57</v>
      </c>
      <c r="I399" s="157"/>
      <c r="J399" s="157"/>
      <c r="K399" s="158"/>
      <c r="L399" s="159"/>
      <c r="M399" s="160" t="s">
        <v>1</v>
      </c>
      <c r="N399" s="161" t="s">
        <v>33</v>
      </c>
      <c r="O399" s="148">
        <v>0</v>
      </c>
      <c r="P399" s="148">
        <f t="shared" si="81"/>
        <v>0</v>
      </c>
      <c r="Q399" s="148">
        <v>0.02</v>
      </c>
      <c r="R399" s="148">
        <f t="shared" si="82"/>
        <v>6.0313999999999997</v>
      </c>
      <c r="S399" s="148">
        <v>0</v>
      </c>
      <c r="T399" s="149">
        <f t="shared" si="8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0" t="s">
        <v>169</v>
      </c>
      <c r="AT399" s="150" t="s">
        <v>188</v>
      </c>
      <c r="AU399" s="150" t="s">
        <v>161</v>
      </c>
      <c r="AY399" s="14" t="s">
        <v>150</v>
      </c>
      <c r="BE399" s="151">
        <f t="shared" si="84"/>
        <v>0</v>
      </c>
      <c r="BF399" s="151">
        <f t="shared" si="85"/>
        <v>0</v>
      </c>
      <c r="BG399" s="151">
        <f t="shared" si="86"/>
        <v>0</v>
      </c>
      <c r="BH399" s="151">
        <f t="shared" si="87"/>
        <v>0</v>
      </c>
      <c r="BI399" s="151">
        <f t="shared" si="88"/>
        <v>0</v>
      </c>
      <c r="BJ399" s="14" t="s">
        <v>158</v>
      </c>
      <c r="BK399" s="151">
        <f t="shared" si="89"/>
        <v>0</v>
      </c>
      <c r="BL399" s="14" t="s">
        <v>157</v>
      </c>
      <c r="BM399" s="150" t="s">
        <v>1013</v>
      </c>
    </row>
    <row r="400" spans="1:65" s="2" customFormat="1" ht="21.75" customHeight="1">
      <c r="A400" s="26"/>
      <c r="B400" s="138"/>
      <c r="C400" s="139" t="s">
        <v>1014</v>
      </c>
      <c r="D400" s="139" t="s">
        <v>153</v>
      </c>
      <c r="E400" s="140" t="s">
        <v>1015</v>
      </c>
      <c r="F400" s="141" t="s">
        <v>1016</v>
      </c>
      <c r="G400" s="142" t="s">
        <v>220</v>
      </c>
      <c r="H400" s="143">
        <v>81.33</v>
      </c>
      <c r="I400" s="144"/>
      <c r="J400" s="144"/>
      <c r="K400" s="145"/>
      <c r="L400" s="27"/>
      <c r="M400" s="146" t="s">
        <v>1</v>
      </c>
      <c r="N400" s="147" t="s">
        <v>33</v>
      </c>
      <c r="O400" s="148">
        <v>0</v>
      </c>
      <c r="P400" s="148">
        <f t="shared" si="81"/>
        <v>0</v>
      </c>
      <c r="Q400" s="148">
        <v>0</v>
      </c>
      <c r="R400" s="148">
        <f t="shared" si="82"/>
        <v>0</v>
      </c>
      <c r="S400" s="148">
        <v>0</v>
      </c>
      <c r="T400" s="149">
        <f t="shared" si="83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0" t="s">
        <v>157</v>
      </c>
      <c r="AT400" s="150" t="s">
        <v>153</v>
      </c>
      <c r="AU400" s="150" t="s">
        <v>161</v>
      </c>
      <c r="AY400" s="14" t="s">
        <v>150</v>
      </c>
      <c r="BE400" s="151">
        <f t="shared" si="84"/>
        <v>0</v>
      </c>
      <c r="BF400" s="151">
        <f t="shared" si="85"/>
        <v>0</v>
      </c>
      <c r="BG400" s="151">
        <f t="shared" si="86"/>
        <v>0</v>
      </c>
      <c r="BH400" s="151">
        <f t="shared" si="87"/>
        <v>0</v>
      </c>
      <c r="BI400" s="151">
        <f t="shared" si="88"/>
        <v>0</v>
      </c>
      <c r="BJ400" s="14" t="s">
        <v>158</v>
      </c>
      <c r="BK400" s="151">
        <f t="shared" si="89"/>
        <v>0</v>
      </c>
      <c r="BL400" s="14" t="s">
        <v>157</v>
      </c>
      <c r="BM400" s="150" t="s">
        <v>1017</v>
      </c>
    </row>
    <row r="401" spans="1:65" s="2" customFormat="1" ht="21.75" customHeight="1">
      <c r="A401" s="26"/>
      <c r="B401" s="138"/>
      <c r="C401" s="139" t="s">
        <v>642</v>
      </c>
      <c r="D401" s="139" t="s">
        <v>153</v>
      </c>
      <c r="E401" s="140" t="s">
        <v>1018</v>
      </c>
      <c r="F401" s="141" t="s">
        <v>1019</v>
      </c>
      <c r="G401" s="142" t="s">
        <v>220</v>
      </c>
      <c r="H401" s="143">
        <v>282.23</v>
      </c>
      <c r="I401" s="144"/>
      <c r="J401" s="144"/>
      <c r="K401" s="145"/>
      <c r="L401" s="27"/>
      <c r="M401" s="146" t="s">
        <v>1</v>
      </c>
      <c r="N401" s="147" t="s">
        <v>33</v>
      </c>
      <c r="O401" s="148">
        <v>0</v>
      </c>
      <c r="P401" s="148">
        <f t="shared" si="81"/>
        <v>0</v>
      </c>
      <c r="Q401" s="148">
        <v>2.2000000000000001E-3</v>
      </c>
      <c r="R401" s="148">
        <f t="shared" si="82"/>
        <v>0.62090600000000007</v>
      </c>
      <c r="S401" s="148">
        <v>0</v>
      </c>
      <c r="T401" s="149">
        <f t="shared" si="8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0" t="s">
        <v>157</v>
      </c>
      <c r="AT401" s="150" t="s">
        <v>153</v>
      </c>
      <c r="AU401" s="150" t="s">
        <v>161</v>
      </c>
      <c r="AY401" s="14" t="s">
        <v>150</v>
      </c>
      <c r="BE401" s="151">
        <f t="shared" si="84"/>
        <v>0</v>
      </c>
      <c r="BF401" s="151">
        <f t="shared" si="85"/>
        <v>0</v>
      </c>
      <c r="BG401" s="151">
        <f t="shared" si="86"/>
        <v>0</v>
      </c>
      <c r="BH401" s="151">
        <f t="shared" si="87"/>
        <v>0</v>
      </c>
      <c r="BI401" s="151">
        <f t="shared" si="88"/>
        <v>0</v>
      </c>
      <c r="BJ401" s="14" t="s">
        <v>158</v>
      </c>
      <c r="BK401" s="151">
        <f t="shared" si="89"/>
        <v>0</v>
      </c>
      <c r="BL401" s="14" t="s">
        <v>157</v>
      </c>
      <c r="BM401" s="150" t="s">
        <v>1020</v>
      </c>
    </row>
    <row r="402" spans="1:65" s="2" customFormat="1" ht="21.75" customHeight="1">
      <c r="A402" s="26"/>
      <c r="B402" s="138"/>
      <c r="C402" s="139" t="s">
        <v>1021</v>
      </c>
      <c r="D402" s="139" t="s">
        <v>153</v>
      </c>
      <c r="E402" s="140" t="s">
        <v>1022</v>
      </c>
      <c r="F402" s="141" t="s">
        <v>1023</v>
      </c>
      <c r="G402" s="142" t="s">
        <v>554</v>
      </c>
      <c r="H402" s="143">
        <v>89.709000000000003</v>
      </c>
      <c r="I402" s="144"/>
      <c r="J402" s="144"/>
      <c r="K402" s="145"/>
      <c r="L402" s="27"/>
      <c r="M402" s="146" t="s">
        <v>1</v>
      </c>
      <c r="N402" s="147" t="s">
        <v>33</v>
      </c>
      <c r="O402" s="148">
        <v>0</v>
      </c>
      <c r="P402" s="148">
        <f t="shared" si="81"/>
        <v>0</v>
      </c>
      <c r="Q402" s="148">
        <v>0</v>
      </c>
      <c r="R402" s="148">
        <f t="shared" si="82"/>
        <v>0</v>
      </c>
      <c r="S402" s="148">
        <v>0</v>
      </c>
      <c r="T402" s="149">
        <f t="shared" si="8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0" t="s">
        <v>157</v>
      </c>
      <c r="AT402" s="150" t="s">
        <v>153</v>
      </c>
      <c r="AU402" s="150" t="s">
        <v>161</v>
      </c>
      <c r="AY402" s="14" t="s">
        <v>150</v>
      </c>
      <c r="BE402" s="151">
        <f t="shared" si="84"/>
        <v>0</v>
      </c>
      <c r="BF402" s="151">
        <f t="shared" si="85"/>
        <v>0</v>
      </c>
      <c r="BG402" s="151">
        <f t="shared" si="86"/>
        <v>0</v>
      </c>
      <c r="BH402" s="151">
        <f t="shared" si="87"/>
        <v>0</v>
      </c>
      <c r="BI402" s="151">
        <f t="shared" si="88"/>
        <v>0</v>
      </c>
      <c r="BJ402" s="14" t="s">
        <v>158</v>
      </c>
      <c r="BK402" s="151">
        <f t="shared" si="89"/>
        <v>0</v>
      </c>
      <c r="BL402" s="14" t="s">
        <v>157</v>
      </c>
      <c r="BM402" s="150" t="s">
        <v>1024</v>
      </c>
    </row>
    <row r="403" spans="1:65" s="12" customFormat="1" ht="20.85" customHeight="1">
      <c r="B403" s="126"/>
      <c r="D403" s="127" t="s">
        <v>66</v>
      </c>
      <c r="E403" s="136" t="s">
        <v>1025</v>
      </c>
      <c r="F403" s="136" t="s">
        <v>1026</v>
      </c>
      <c r="J403" s="137"/>
      <c r="L403" s="126"/>
      <c r="M403" s="130"/>
      <c r="N403" s="131"/>
      <c r="O403" s="131"/>
      <c r="P403" s="132">
        <f>SUM(P404:P406)</f>
        <v>0</v>
      </c>
      <c r="Q403" s="131"/>
      <c r="R403" s="132">
        <f>SUM(R404:R406)</f>
        <v>2.3400000000000001E-3</v>
      </c>
      <c r="S403" s="131"/>
      <c r="T403" s="133">
        <f>SUM(T404:T406)</f>
        <v>0</v>
      </c>
      <c r="AR403" s="127" t="s">
        <v>75</v>
      </c>
      <c r="AT403" s="134" t="s">
        <v>66</v>
      </c>
      <c r="AU403" s="134" t="s">
        <v>158</v>
      </c>
      <c r="AY403" s="127" t="s">
        <v>150</v>
      </c>
      <c r="BK403" s="135">
        <f>SUM(BK404:BK406)</f>
        <v>0</v>
      </c>
    </row>
    <row r="404" spans="1:65" s="2" customFormat="1" ht="16.5" customHeight="1">
      <c r="A404" s="26"/>
      <c r="B404" s="138"/>
      <c r="C404" s="139" t="s">
        <v>646</v>
      </c>
      <c r="D404" s="139" t="s">
        <v>153</v>
      </c>
      <c r="E404" s="140" t="s">
        <v>1027</v>
      </c>
      <c r="F404" s="141" t="s">
        <v>1028</v>
      </c>
      <c r="G404" s="142" t="s">
        <v>205</v>
      </c>
      <c r="H404" s="143">
        <v>78</v>
      </c>
      <c r="I404" s="144"/>
      <c r="J404" s="144"/>
      <c r="K404" s="145"/>
      <c r="L404" s="27"/>
      <c r="M404" s="146" t="s">
        <v>1</v>
      </c>
      <c r="N404" s="147" t="s">
        <v>33</v>
      </c>
      <c r="O404" s="148">
        <v>0</v>
      </c>
      <c r="P404" s="148">
        <f>O404*H404</f>
        <v>0</v>
      </c>
      <c r="Q404" s="148">
        <v>3.0000000000000001E-5</v>
      </c>
      <c r="R404" s="148">
        <f>Q404*H404</f>
        <v>2.3400000000000001E-3</v>
      </c>
      <c r="S404" s="148">
        <v>0</v>
      </c>
      <c r="T404" s="149">
        <f>S404*H404</f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0" t="s">
        <v>157</v>
      </c>
      <c r="AT404" s="150" t="s">
        <v>153</v>
      </c>
      <c r="AU404" s="150" t="s">
        <v>161</v>
      </c>
      <c r="AY404" s="14" t="s">
        <v>150</v>
      </c>
      <c r="BE404" s="151">
        <f>IF(N404="základná",J404,0)</f>
        <v>0</v>
      </c>
      <c r="BF404" s="151">
        <f>IF(N404="znížená",J404,0)</f>
        <v>0</v>
      </c>
      <c r="BG404" s="151">
        <f>IF(N404="zákl. prenesená",J404,0)</f>
        <v>0</v>
      </c>
      <c r="BH404" s="151">
        <f>IF(N404="zníž. prenesená",J404,0)</f>
        <v>0</v>
      </c>
      <c r="BI404" s="151">
        <f>IF(N404="nulová",J404,0)</f>
        <v>0</v>
      </c>
      <c r="BJ404" s="14" t="s">
        <v>158</v>
      </c>
      <c r="BK404" s="151">
        <f>ROUND(I404*H404,2)</f>
        <v>0</v>
      </c>
      <c r="BL404" s="14" t="s">
        <v>157</v>
      </c>
      <c r="BM404" s="150" t="s">
        <v>1029</v>
      </c>
    </row>
    <row r="405" spans="1:65" s="2" customFormat="1" ht="16.5" customHeight="1">
      <c r="A405" s="26"/>
      <c r="B405" s="138"/>
      <c r="C405" s="152" t="s">
        <v>1030</v>
      </c>
      <c r="D405" s="152" t="s">
        <v>188</v>
      </c>
      <c r="E405" s="153" t="s">
        <v>1031</v>
      </c>
      <c r="F405" s="154" t="s">
        <v>1032</v>
      </c>
      <c r="G405" s="155" t="s">
        <v>205</v>
      </c>
      <c r="H405" s="156">
        <v>78</v>
      </c>
      <c r="I405" s="157"/>
      <c r="J405" s="157"/>
      <c r="K405" s="158"/>
      <c r="L405" s="159"/>
      <c r="M405" s="160" t="s">
        <v>1</v>
      </c>
      <c r="N405" s="161" t="s">
        <v>33</v>
      </c>
      <c r="O405" s="148">
        <v>0</v>
      </c>
      <c r="P405" s="148">
        <f>O405*H405</f>
        <v>0</v>
      </c>
      <c r="Q405" s="148">
        <v>0</v>
      </c>
      <c r="R405" s="148">
        <f>Q405*H405</f>
        <v>0</v>
      </c>
      <c r="S405" s="148">
        <v>0</v>
      </c>
      <c r="T405" s="149">
        <f>S405*H405</f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50" t="s">
        <v>169</v>
      </c>
      <c r="AT405" s="150" t="s">
        <v>188</v>
      </c>
      <c r="AU405" s="150" t="s">
        <v>161</v>
      </c>
      <c r="AY405" s="14" t="s">
        <v>150</v>
      </c>
      <c r="BE405" s="151">
        <f>IF(N405="základná",J405,0)</f>
        <v>0</v>
      </c>
      <c r="BF405" s="151">
        <f>IF(N405="znížená",J405,0)</f>
        <v>0</v>
      </c>
      <c r="BG405" s="151">
        <f>IF(N405="zákl. prenesená",J405,0)</f>
        <v>0</v>
      </c>
      <c r="BH405" s="151">
        <f>IF(N405="zníž. prenesená",J405,0)</f>
        <v>0</v>
      </c>
      <c r="BI405" s="151">
        <f>IF(N405="nulová",J405,0)</f>
        <v>0</v>
      </c>
      <c r="BJ405" s="14" t="s">
        <v>158</v>
      </c>
      <c r="BK405" s="151">
        <f>ROUND(I405*H405,2)</f>
        <v>0</v>
      </c>
      <c r="BL405" s="14" t="s">
        <v>157</v>
      </c>
      <c r="BM405" s="150" t="s">
        <v>1033</v>
      </c>
    </row>
    <row r="406" spans="1:65" s="2" customFormat="1" ht="21.75" customHeight="1">
      <c r="A406" s="26"/>
      <c r="B406" s="138"/>
      <c r="C406" s="139" t="s">
        <v>649</v>
      </c>
      <c r="D406" s="139" t="s">
        <v>153</v>
      </c>
      <c r="E406" s="140" t="s">
        <v>1034</v>
      </c>
      <c r="F406" s="141" t="s">
        <v>1035</v>
      </c>
      <c r="G406" s="142" t="s">
        <v>554</v>
      </c>
      <c r="H406" s="143">
        <v>4.5549999999999997</v>
      </c>
      <c r="I406" s="144"/>
      <c r="J406" s="144"/>
      <c r="K406" s="145"/>
      <c r="L406" s="27"/>
      <c r="M406" s="146" t="s">
        <v>1</v>
      </c>
      <c r="N406" s="147" t="s">
        <v>33</v>
      </c>
      <c r="O406" s="148">
        <v>0</v>
      </c>
      <c r="P406" s="148">
        <f>O406*H406</f>
        <v>0</v>
      </c>
      <c r="Q406" s="148">
        <v>0</v>
      </c>
      <c r="R406" s="148">
        <f>Q406*H406</f>
        <v>0</v>
      </c>
      <c r="S406" s="148">
        <v>0</v>
      </c>
      <c r="T406" s="149">
        <f>S406*H406</f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0" t="s">
        <v>157</v>
      </c>
      <c r="AT406" s="150" t="s">
        <v>153</v>
      </c>
      <c r="AU406" s="150" t="s">
        <v>161</v>
      </c>
      <c r="AY406" s="14" t="s">
        <v>150</v>
      </c>
      <c r="BE406" s="151">
        <f>IF(N406="základná",J406,0)</f>
        <v>0</v>
      </c>
      <c r="BF406" s="151">
        <f>IF(N406="znížená",J406,0)</f>
        <v>0</v>
      </c>
      <c r="BG406" s="151">
        <f>IF(N406="zákl. prenesená",J406,0)</f>
        <v>0</v>
      </c>
      <c r="BH406" s="151">
        <f>IF(N406="zníž. prenesená",J406,0)</f>
        <v>0</v>
      </c>
      <c r="BI406" s="151">
        <f>IF(N406="nulová",J406,0)</f>
        <v>0</v>
      </c>
      <c r="BJ406" s="14" t="s">
        <v>158</v>
      </c>
      <c r="BK406" s="151">
        <f>ROUND(I406*H406,2)</f>
        <v>0</v>
      </c>
      <c r="BL406" s="14" t="s">
        <v>157</v>
      </c>
      <c r="BM406" s="150" t="s">
        <v>1036</v>
      </c>
    </row>
    <row r="407" spans="1:65" s="12" customFormat="1" ht="20.85" customHeight="1">
      <c r="B407" s="126"/>
      <c r="D407" s="127" t="s">
        <v>66</v>
      </c>
      <c r="E407" s="136" t="s">
        <v>1037</v>
      </c>
      <c r="F407" s="136" t="s">
        <v>1038</v>
      </c>
      <c r="J407" s="137"/>
      <c r="L407" s="126"/>
      <c r="M407" s="130"/>
      <c r="N407" s="131"/>
      <c r="O407" s="131"/>
      <c r="P407" s="132">
        <f>SUM(P408:P422)</f>
        <v>0</v>
      </c>
      <c r="Q407" s="131"/>
      <c r="R407" s="132">
        <f>SUM(R408:R422)</f>
        <v>4.1903557999999999</v>
      </c>
      <c r="S407" s="131"/>
      <c r="T407" s="133">
        <f>SUM(T408:T422)</f>
        <v>0.66300999999999999</v>
      </c>
      <c r="AR407" s="127" t="s">
        <v>75</v>
      </c>
      <c r="AT407" s="134" t="s">
        <v>66</v>
      </c>
      <c r="AU407" s="134" t="s">
        <v>158</v>
      </c>
      <c r="AY407" s="127" t="s">
        <v>150</v>
      </c>
      <c r="BK407" s="135">
        <f>SUM(BK408:BK422)</f>
        <v>0</v>
      </c>
    </row>
    <row r="408" spans="1:65" s="2" customFormat="1" ht="21.75" customHeight="1">
      <c r="A408" s="26"/>
      <c r="B408" s="138"/>
      <c r="C408" s="139" t="s">
        <v>1039</v>
      </c>
      <c r="D408" s="139" t="s">
        <v>153</v>
      </c>
      <c r="E408" s="140" t="s">
        <v>1040</v>
      </c>
      <c r="F408" s="141" t="s">
        <v>1041</v>
      </c>
      <c r="G408" s="142" t="s">
        <v>205</v>
      </c>
      <c r="H408" s="143">
        <v>33</v>
      </c>
      <c r="I408" s="144"/>
      <c r="J408" s="144"/>
      <c r="K408" s="145"/>
      <c r="L408" s="27"/>
      <c r="M408" s="146" t="s">
        <v>1</v>
      </c>
      <c r="N408" s="147" t="s">
        <v>33</v>
      </c>
      <c r="O408" s="148">
        <v>0</v>
      </c>
      <c r="P408" s="148">
        <f t="shared" ref="P408:P422" si="90">O408*H408</f>
        <v>0</v>
      </c>
      <c r="Q408" s="148">
        <v>0</v>
      </c>
      <c r="R408" s="148">
        <f t="shared" ref="R408:R422" si="91">Q408*H408</f>
        <v>0</v>
      </c>
      <c r="S408" s="148">
        <v>0</v>
      </c>
      <c r="T408" s="149">
        <f t="shared" ref="T408:T422" si="92">S408*H408</f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0" t="s">
        <v>157</v>
      </c>
      <c r="AT408" s="150" t="s">
        <v>153</v>
      </c>
      <c r="AU408" s="150" t="s">
        <v>161</v>
      </c>
      <c r="AY408" s="14" t="s">
        <v>150</v>
      </c>
      <c r="BE408" s="151">
        <f t="shared" ref="BE408:BE422" si="93">IF(N408="základná",J408,0)</f>
        <v>0</v>
      </c>
      <c r="BF408" s="151">
        <f t="shared" ref="BF408:BF422" si="94">IF(N408="znížená",J408,0)</f>
        <v>0</v>
      </c>
      <c r="BG408" s="151">
        <f t="shared" ref="BG408:BG422" si="95">IF(N408="zákl. prenesená",J408,0)</f>
        <v>0</v>
      </c>
      <c r="BH408" s="151">
        <f t="shared" ref="BH408:BH422" si="96">IF(N408="zníž. prenesená",J408,0)</f>
        <v>0</v>
      </c>
      <c r="BI408" s="151">
        <f t="shared" ref="BI408:BI422" si="97">IF(N408="nulová",J408,0)</f>
        <v>0</v>
      </c>
      <c r="BJ408" s="14" t="s">
        <v>158</v>
      </c>
      <c r="BK408" s="151">
        <f t="shared" ref="BK408:BK422" si="98">ROUND(I408*H408,2)</f>
        <v>0</v>
      </c>
      <c r="BL408" s="14" t="s">
        <v>157</v>
      </c>
      <c r="BM408" s="150" t="s">
        <v>1042</v>
      </c>
    </row>
    <row r="409" spans="1:65" s="2" customFormat="1" ht="21.75" customHeight="1">
      <c r="A409" s="26"/>
      <c r="B409" s="138"/>
      <c r="C409" s="139" t="s">
        <v>653</v>
      </c>
      <c r="D409" s="139" t="s">
        <v>153</v>
      </c>
      <c r="E409" s="140" t="s">
        <v>1040</v>
      </c>
      <c r="F409" s="141" t="s">
        <v>1041</v>
      </c>
      <c r="G409" s="142" t="s">
        <v>205</v>
      </c>
      <c r="H409" s="143">
        <v>33</v>
      </c>
      <c r="I409" s="144"/>
      <c r="J409" s="144"/>
      <c r="K409" s="145"/>
      <c r="L409" s="27"/>
      <c r="M409" s="146" t="s">
        <v>1</v>
      </c>
      <c r="N409" s="147" t="s">
        <v>33</v>
      </c>
      <c r="O409" s="148">
        <v>0</v>
      </c>
      <c r="P409" s="148">
        <f t="shared" si="90"/>
        <v>0</v>
      </c>
      <c r="Q409" s="148">
        <v>0</v>
      </c>
      <c r="R409" s="148">
        <f t="shared" si="91"/>
        <v>0</v>
      </c>
      <c r="S409" s="148">
        <v>0</v>
      </c>
      <c r="T409" s="149">
        <f t="shared" si="92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0" t="s">
        <v>157</v>
      </c>
      <c r="AT409" s="150" t="s">
        <v>153</v>
      </c>
      <c r="AU409" s="150" t="s">
        <v>161</v>
      </c>
      <c r="AY409" s="14" t="s">
        <v>150</v>
      </c>
      <c r="BE409" s="151">
        <f t="shared" si="93"/>
        <v>0</v>
      </c>
      <c r="BF409" s="151">
        <f t="shared" si="94"/>
        <v>0</v>
      </c>
      <c r="BG409" s="151">
        <f t="shared" si="95"/>
        <v>0</v>
      </c>
      <c r="BH409" s="151">
        <f t="shared" si="96"/>
        <v>0</v>
      </c>
      <c r="BI409" s="151">
        <f t="shared" si="97"/>
        <v>0</v>
      </c>
      <c r="BJ409" s="14" t="s">
        <v>158</v>
      </c>
      <c r="BK409" s="151">
        <f t="shared" si="98"/>
        <v>0</v>
      </c>
      <c r="BL409" s="14" t="s">
        <v>157</v>
      </c>
      <c r="BM409" s="150" t="s">
        <v>1043</v>
      </c>
    </row>
    <row r="410" spans="1:65" s="2" customFormat="1" ht="21.75" customHeight="1">
      <c r="A410" s="26"/>
      <c r="B410" s="138"/>
      <c r="C410" s="139" t="s">
        <v>1044</v>
      </c>
      <c r="D410" s="139" t="s">
        <v>153</v>
      </c>
      <c r="E410" s="140" t="s">
        <v>1045</v>
      </c>
      <c r="F410" s="141" t="s">
        <v>1046</v>
      </c>
      <c r="G410" s="142" t="s">
        <v>205</v>
      </c>
      <c r="H410" s="143">
        <v>33</v>
      </c>
      <c r="I410" s="144"/>
      <c r="J410" s="144"/>
      <c r="K410" s="145"/>
      <c r="L410" s="27"/>
      <c r="M410" s="146" t="s">
        <v>1</v>
      </c>
      <c r="N410" s="147" t="s">
        <v>33</v>
      </c>
      <c r="O410" s="148">
        <v>0</v>
      </c>
      <c r="P410" s="148">
        <f t="shared" si="90"/>
        <v>0</v>
      </c>
      <c r="Q410" s="148">
        <v>1E-4</v>
      </c>
      <c r="R410" s="148">
        <f t="shared" si="91"/>
        <v>3.3E-3</v>
      </c>
      <c r="S410" s="148">
        <v>0</v>
      </c>
      <c r="T410" s="149">
        <f t="shared" si="92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0" t="s">
        <v>157</v>
      </c>
      <c r="AT410" s="150" t="s">
        <v>153</v>
      </c>
      <c r="AU410" s="150" t="s">
        <v>161</v>
      </c>
      <c r="AY410" s="14" t="s">
        <v>150</v>
      </c>
      <c r="BE410" s="151">
        <f t="shared" si="93"/>
        <v>0</v>
      </c>
      <c r="BF410" s="151">
        <f t="shared" si="94"/>
        <v>0</v>
      </c>
      <c r="BG410" s="151">
        <f t="shared" si="95"/>
        <v>0</v>
      </c>
      <c r="BH410" s="151">
        <f t="shared" si="96"/>
        <v>0</v>
      </c>
      <c r="BI410" s="151">
        <f t="shared" si="97"/>
        <v>0</v>
      </c>
      <c r="BJ410" s="14" t="s">
        <v>158</v>
      </c>
      <c r="BK410" s="151">
        <f t="shared" si="98"/>
        <v>0</v>
      </c>
      <c r="BL410" s="14" t="s">
        <v>157</v>
      </c>
      <c r="BM410" s="150" t="s">
        <v>1047</v>
      </c>
    </row>
    <row r="411" spans="1:65" s="2" customFormat="1" ht="21.75" customHeight="1">
      <c r="A411" s="26"/>
      <c r="B411" s="138"/>
      <c r="C411" s="139" t="s">
        <v>655</v>
      </c>
      <c r="D411" s="139" t="s">
        <v>153</v>
      </c>
      <c r="E411" s="140" t="s">
        <v>1048</v>
      </c>
      <c r="F411" s="141" t="s">
        <v>1049</v>
      </c>
      <c r="G411" s="142" t="s">
        <v>205</v>
      </c>
      <c r="H411" s="143">
        <v>33</v>
      </c>
      <c r="I411" s="144"/>
      <c r="J411" s="144"/>
      <c r="K411" s="145"/>
      <c r="L411" s="27"/>
      <c r="M411" s="146" t="s">
        <v>1</v>
      </c>
      <c r="N411" s="147" t="s">
        <v>33</v>
      </c>
      <c r="O411" s="148">
        <v>0</v>
      </c>
      <c r="P411" s="148">
        <f t="shared" si="90"/>
        <v>0</v>
      </c>
      <c r="Q411" s="148">
        <v>6.0000000000000002E-5</v>
      </c>
      <c r="R411" s="148">
        <f t="shared" si="91"/>
        <v>1.98E-3</v>
      </c>
      <c r="S411" s="148">
        <v>0</v>
      </c>
      <c r="T411" s="149">
        <f t="shared" si="92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0" t="s">
        <v>157</v>
      </c>
      <c r="AT411" s="150" t="s">
        <v>153</v>
      </c>
      <c r="AU411" s="150" t="s">
        <v>161</v>
      </c>
      <c r="AY411" s="14" t="s">
        <v>150</v>
      </c>
      <c r="BE411" s="151">
        <f t="shared" si="93"/>
        <v>0</v>
      </c>
      <c r="BF411" s="151">
        <f t="shared" si="94"/>
        <v>0</v>
      </c>
      <c r="BG411" s="151">
        <f t="shared" si="95"/>
        <v>0</v>
      </c>
      <c r="BH411" s="151">
        <f t="shared" si="96"/>
        <v>0</v>
      </c>
      <c r="BI411" s="151">
        <f t="shared" si="97"/>
        <v>0</v>
      </c>
      <c r="BJ411" s="14" t="s">
        <v>158</v>
      </c>
      <c r="BK411" s="151">
        <f t="shared" si="98"/>
        <v>0</v>
      </c>
      <c r="BL411" s="14" t="s">
        <v>157</v>
      </c>
      <c r="BM411" s="150" t="s">
        <v>1050</v>
      </c>
    </row>
    <row r="412" spans="1:65" s="2" customFormat="1" ht="16.5" customHeight="1">
      <c r="A412" s="26"/>
      <c r="B412" s="138"/>
      <c r="C412" s="152" t="s">
        <v>1051</v>
      </c>
      <c r="D412" s="152" t="s">
        <v>188</v>
      </c>
      <c r="E412" s="153" t="s">
        <v>1052</v>
      </c>
      <c r="F412" s="154" t="s">
        <v>1053</v>
      </c>
      <c r="G412" s="155" t="s">
        <v>220</v>
      </c>
      <c r="H412" s="156">
        <v>729.31</v>
      </c>
      <c r="I412" s="157"/>
      <c r="J412" s="157"/>
      <c r="K412" s="158"/>
      <c r="L412" s="159"/>
      <c r="M412" s="160" t="s">
        <v>1</v>
      </c>
      <c r="N412" s="161" t="s">
        <v>33</v>
      </c>
      <c r="O412" s="148">
        <v>0</v>
      </c>
      <c r="P412" s="148">
        <f t="shared" si="90"/>
        <v>0</v>
      </c>
      <c r="Q412" s="148">
        <v>2.7000000000000001E-3</v>
      </c>
      <c r="R412" s="148">
        <f t="shared" si="91"/>
        <v>1.9691369999999999</v>
      </c>
      <c r="S412" s="148">
        <v>0</v>
      </c>
      <c r="T412" s="149">
        <f t="shared" si="92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0" t="s">
        <v>169</v>
      </c>
      <c r="AT412" s="150" t="s">
        <v>188</v>
      </c>
      <c r="AU412" s="150" t="s">
        <v>161</v>
      </c>
      <c r="AY412" s="14" t="s">
        <v>150</v>
      </c>
      <c r="BE412" s="151">
        <f t="shared" si="93"/>
        <v>0</v>
      </c>
      <c r="BF412" s="151">
        <f t="shared" si="94"/>
        <v>0</v>
      </c>
      <c r="BG412" s="151">
        <f t="shared" si="95"/>
        <v>0</v>
      </c>
      <c r="BH412" s="151">
        <f t="shared" si="96"/>
        <v>0</v>
      </c>
      <c r="BI412" s="151">
        <f t="shared" si="97"/>
        <v>0</v>
      </c>
      <c r="BJ412" s="14" t="s">
        <v>158</v>
      </c>
      <c r="BK412" s="151">
        <f t="shared" si="98"/>
        <v>0</v>
      </c>
      <c r="BL412" s="14" t="s">
        <v>157</v>
      </c>
      <c r="BM412" s="150" t="s">
        <v>1054</v>
      </c>
    </row>
    <row r="413" spans="1:65" s="2" customFormat="1" ht="21.75" customHeight="1">
      <c r="A413" s="26"/>
      <c r="B413" s="138"/>
      <c r="C413" s="139" t="s">
        <v>659</v>
      </c>
      <c r="D413" s="139" t="s">
        <v>153</v>
      </c>
      <c r="E413" s="140" t="s">
        <v>1055</v>
      </c>
      <c r="F413" s="141" t="s">
        <v>1056</v>
      </c>
      <c r="G413" s="142" t="s">
        <v>205</v>
      </c>
      <c r="H413" s="143">
        <v>33</v>
      </c>
      <c r="I413" s="144"/>
      <c r="J413" s="144"/>
      <c r="K413" s="145"/>
      <c r="L413" s="27"/>
      <c r="M413" s="146" t="s">
        <v>1</v>
      </c>
      <c r="N413" s="147" t="s">
        <v>33</v>
      </c>
      <c r="O413" s="148">
        <v>0</v>
      </c>
      <c r="P413" s="148">
        <f t="shared" si="90"/>
        <v>0</v>
      </c>
      <c r="Q413" s="148">
        <v>3.0000000000000001E-5</v>
      </c>
      <c r="R413" s="148">
        <f t="shared" si="91"/>
        <v>9.8999999999999999E-4</v>
      </c>
      <c r="S413" s="148">
        <v>0</v>
      </c>
      <c r="T413" s="149">
        <f t="shared" si="92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50" t="s">
        <v>157</v>
      </c>
      <c r="AT413" s="150" t="s">
        <v>153</v>
      </c>
      <c r="AU413" s="150" t="s">
        <v>161</v>
      </c>
      <c r="AY413" s="14" t="s">
        <v>150</v>
      </c>
      <c r="BE413" s="151">
        <f t="shared" si="93"/>
        <v>0</v>
      </c>
      <c r="BF413" s="151">
        <f t="shared" si="94"/>
        <v>0</v>
      </c>
      <c r="BG413" s="151">
        <f t="shared" si="95"/>
        <v>0</v>
      </c>
      <c r="BH413" s="151">
        <f t="shared" si="96"/>
        <v>0</v>
      </c>
      <c r="BI413" s="151">
        <f t="shared" si="97"/>
        <v>0</v>
      </c>
      <c r="BJ413" s="14" t="s">
        <v>158</v>
      </c>
      <c r="BK413" s="151">
        <f t="shared" si="98"/>
        <v>0</v>
      </c>
      <c r="BL413" s="14" t="s">
        <v>157</v>
      </c>
      <c r="BM413" s="150" t="s">
        <v>1057</v>
      </c>
    </row>
    <row r="414" spans="1:65" s="2" customFormat="1" ht="16.5" customHeight="1">
      <c r="A414" s="26"/>
      <c r="B414" s="138"/>
      <c r="C414" s="152" t="s">
        <v>1058</v>
      </c>
      <c r="D414" s="152" t="s">
        <v>188</v>
      </c>
      <c r="E414" s="153" t="s">
        <v>1059</v>
      </c>
      <c r="F414" s="154" t="s">
        <v>1060</v>
      </c>
      <c r="G414" s="155" t="s">
        <v>205</v>
      </c>
      <c r="H414" s="156">
        <v>33</v>
      </c>
      <c r="I414" s="157"/>
      <c r="J414" s="157"/>
      <c r="K414" s="158"/>
      <c r="L414" s="159"/>
      <c r="M414" s="160" t="s">
        <v>1</v>
      </c>
      <c r="N414" s="161" t="s">
        <v>33</v>
      </c>
      <c r="O414" s="148">
        <v>0</v>
      </c>
      <c r="P414" s="148">
        <f t="shared" si="90"/>
        <v>0</v>
      </c>
      <c r="Q414" s="148">
        <v>0</v>
      </c>
      <c r="R414" s="148">
        <f t="shared" si="91"/>
        <v>0</v>
      </c>
      <c r="S414" s="148">
        <v>0</v>
      </c>
      <c r="T414" s="149">
        <f t="shared" si="92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0" t="s">
        <v>169</v>
      </c>
      <c r="AT414" s="150" t="s">
        <v>188</v>
      </c>
      <c r="AU414" s="150" t="s">
        <v>161</v>
      </c>
      <c r="AY414" s="14" t="s">
        <v>150</v>
      </c>
      <c r="BE414" s="151">
        <f t="shared" si="93"/>
        <v>0</v>
      </c>
      <c r="BF414" s="151">
        <f t="shared" si="94"/>
        <v>0</v>
      </c>
      <c r="BG414" s="151">
        <f t="shared" si="95"/>
        <v>0</v>
      </c>
      <c r="BH414" s="151">
        <f t="shared" si="96"/>
        <v>0</v>
      </c>
      <c r="BI414" s="151">
        <f t="shared" si="97"/>
        <v>0</v>
      </c>
      <c r="BJ414" s="14" t="s">
        <v>158</v>
      </c>
      <c r="BK414" s="151">
        <f t="shared" si="98"/>
        <v>0</v>
      </c>
      <c r="BL414" s="14" t="s">
        <v>157</v>
      </c>
      <c r="BM414" s="150" t="s">
        <v>1061</v>
      </c>
    </row>
    <row r="415" spans="1:65" s="2" customFormat="1" ht="21.75" customHeight="1">
      <c r="A415" s="26"/>
      <c r="B415" s="138"/>
      <c r="C415" s="139" t="s">
        <v>662</v>
      </c>
      <c r="D415" s="139" t="s">
        <v>153</v>
      </c>
      <c r="E415" s="140" t="s">
        <v>1062</v>
      </c>
      <c r="F415" s="141" t="s">
        <v>1063</v>
      </c>
      <c r="G415" s="142" t="s">
        <v>205</v>
      </c>
      <c r="H415" s="143">
        <v>609.71</v>
      </c>
      <c r="I415" s="144"/>
      <c r="J415" s="144"/>
      <c r="K415" s="145"/>
      <c r="L415" s="27"/>
      <c r="M415" s="146" t="s">
        <v>1</v>
      </c>
      <c r="N415" s="147" t="s">
        <v>33</v>
      </c>
      <c r="O415" s="148">
        <v>0</v>
      </c>
      <c r="P415" s="148">
        <f t="shared" si="90"/>
        <v>0</v>
      </c>
      <c r="Q415" s="148">
        <v>1.4999999999999999E-4</v>
      </c>
      <c r="R415" s="148">
        <f t="shared" si="91"/>
        <v>9.1456499999999996E-2</v>
      </c>
      <c r="S415" s="148">
        <v>0</v>
      </c>
      <c r="T415" s="149">
        <f t="shared" si="92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0" t="s">
        <v>157</v>
      </c>
      <c r="AT415" s="150" t="s">
        <v>153</v>
      </c>
      <c r="AU415" s="150" t="s">
        <v>161</v>
      </c>
      <c r="AY415" s="14" t="s">
        <v>150</v>
      </c>
      <c r="BE415" s="151">
        <f t="shared" si="93"/>
        <v>0</v>
      </c>
      <c r="BF415" s="151">
        <f t="shared" si="94"/>
        <v>0</v>
      </c>
      <c r="BG415" s="151">
        <f t="shared" si="95"/>
        <v>0</v>
      </c>
      <c r="BH415" s="151">
        <f t="shared" si="96"/>
        <v>0</v>
      </c>
      <c r="BI415" s="151">
        <f t="shared" si="97"/>
        <v>0</v>
      </c>
      <c r="BJ415" s="14" t="s">
        <v>158</v>
      </c>
      <c r="BK415" s="151">
        <f t="shared" si="98"/>
        <v>0</v>
      </c>
      <c r="BL415" s="14" t="s">
        <v>157</v>
      </c>
      <c r="BM415" s="150" t="s">
        <v>1064</v>
      </c>
    </row>
    <row r="416" spans="1:65" s="2" customFormat="1" ht="16.5" customHeight="1">
      <c r="A416" s="26"/>
      <c r="B416" s="138"/>
      <c r="C416" s="152" t="s">
        <v>1065</v>
      </c>
      <c r="D416" s="152" t="s">
        <v>188</v>
      </c>
      <c r="E416" s="153" t="s">
        <v>1066</v>
      </c>
      <c r="F416" s="154" t="s">
        <v>1067</v>
      </c>
      <c r="G416" s="155" t="s">
        <v>205</v>
      </c>
      <c r="H416" s="156">
        <v>609.71</v>
      </c>
      <c r="I416" s="157"/>
      <c r="J416" s="157"/>
      <c r="K416" s="158"/>
      <c r="L416" s="159"/>
      <c r="M416" s="160" t="s">
        <v>1</v>
      </c>
      <c r="N416" s="161" t="s">
        <v>33</v>
      </c>
      <c r="O416" s="148">
        <v>0</v>
      </c>
      <c r="P416" s="148">
        <f t="shared" si="90"/>
        <v>0</v>
      </c>
      <c r="Q416" s="148">
        <v>0</v>
      </c>
      <c r="R416" s="148">
        <f t="shared" si="91"/>
        <v>0</v>
      </c>
      <c r="S416" s="148">
        <v>0</v>
      </c>
      <c r="T416" s="149">
        <f t="shared" si="92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0" t="s">
        <v>169</v>
      </c>
      <c r="AT416" s="150" t="s">
        <v>188</v>
      </c>
      <c r="AU416" s="150" t="s">
        <v>161</v>
      </c>
      <c r="AY416" s="14" t="s">
        <v>150</v>
      </c>
      <c r="BE416" s="151">
        <f t="shared" si="93"/>
        <v>0</v>
      </c>
      <c r="BF416" s="151">
        <f t="shared" si="94"/>
        <v>0</v>
      </c>
      <c r="BG416" s="151">
        <f t="shared" si="95"/>
        <v>0</v>
      </c>
      <c r="BH416" s="151">
        <f t="shared" si="96"/>
        <v>0</v>
      </c>
      <c r="BI416" s="151">
        <f t="shared" si="97"/>
        <v>0</v>
      </c>
      <c r="BJ416" s="14" t="s">
        <v>158</v>
      </c>
      <c r="BK416" s="151">
        <f t="shared" si="98"/>
        <v>0</v>
      </c>
      <c r="BL416" s="14" t="s">
        <v>157</v>
      </c>
      <c r="BM416" s="150" t="s">
        <v>1068</v>
      </c>
    </row>
    <row r="417" spans="1:65" s="2" customFormat="1" ht="21.75" customHeight="1">
      <c r="A417" s="26"/>
      <c r="B417" s="138"/>
      <c r="C417" s="139" t="s">
        <v>666</v>
      </c>
      <c r="D417" s="139" t="s">
        <v>153</v>
      </c>
      <c r="E417" s="140" t="s">
        <v>1069</v>
      </c>
      <c r="F417" s="141" t="s">
        <v>1070</v>
      </c>
      <c r="G417" s="142" t="s">
        <v>220</v>
      </c>
      <c r="H417" s="143">
        <v>663.01</v>
      </c>
      <c r="I417" s="144"/>
      <c r="J417" s="144"/>
      <c r="K417" s="145"/>
      <c r="L417" s="27"/>
      <c r="M417" s="146" t="s">
        <v>1</v>
      </c>
      <c r="N417" s="147" t="s">
        <v>33</v>
      </c>
      <c r="O417" s="148">
        <v>0</v>
      </c>
      <c r="P417" s="148">
        <f t="shared" si="90"/>
        <v>0</v>
      </c>
      <c r="Q417" s="148">
        <v>0</v>
      </c>
      <c r="R417" s="148">
        <f t="shared" si="91"/>
        <v>0</v>
      </c>
      <c r="S417" s="148">
        <v>1E-3</v>
      </c>
      <c r="T417" s="149">
        <f t="shared" si="92"/>
        <v>0.66300999999999999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0" t="s">
        <v>157</v>
      </c>
      <c r="AT417" s="150" t="s">
        <v>153</v>
      </c>
      <c r="AU417" s="150" t="s">
        <v>161</v>
      </c>
      <c r="AY417" s="14" t="s">
        <v>150</v>
      </c>
      <c r="BE417" s="151">
        <f t="shared" si="93"/>
        <v>0</v>
      </c>
      <c r="BF417" s="151">
        <f t="shared" si="94"/>
        <v>0</v>
      </c>
      <c r="BG417" s="151">
        <f t="shared" si="95"/>
        <v>0</v>
      </c>
      <c r="BH417" s="151">
        <f t="shared" si="96"/>
        <v>0</v>
      </c>
      <c r="BI417" s="151">
        <f t="shared" si="97"/>
        <v>0</v>
      </c>
      <c r="BJ417" s="14" t="s">
        <v>158</v>
      </c>
      <c r="BK417" s="151">
        <f t="shared" si="98"/>
        <v>0</v>
      </c>
      <c r="BL417" s="14" t="s">
        <v>157</v>
      </c>
      <c r="BM417" s="150" t="s">
        <v>1071</v>
      </c>
    </row>
    <row r="418" spans="1:65" s="2" customFormat="1" ht="16.5" customHeight="1">
      <c r="A418" s="26"/>
      <c r="B418" s="138"/>
      <c r="C418" s="139" t="s">
        <v>1072</v>
      </c>
      <c r="D418" s="139" t="s">
        <v>153</v>
      </c>
      <c r="E418" s="140" t="s">
        <v>1073</v>
      </c>
      <c r="F418" s="141" t="s">
        <v>1074</v>
      </c>
      <c r="G418" s="142" t="s">
        <v>220</v>
      </c>
      <c r="H418" s="143">
        <v>663.01</v>
      </c>
      <c r="I418" s="144"/>
      <c r="J418" s="144"/>
      <c r="K418" s="145"/>
      <c r="L418" s="27"/>
      <c r="M418" s="146" t="s">
        <v>1</v>
      </c>
      <c r="N418" s="147" t="s">
        <v>33</v>
      </c>
      <c r="O418" s="148">
        <v>0</v>
      </c>
      <c r="P418" s="148">
        <f t="shared" si="90"/>
        <v>0</v>
      </c>
      <c r="Q418" s="148">
        <v>7.2999999999999996E-4</v>
      </c>
      <c r="R418" s="148">
        <f t="shared" si="91"/>
        <v>0.48399729999999996</v>
      </c>
      <c r="S418" s="148">
        <v>0</v>
      </c>
      <c r="T418" s="149">
        <f t="shared" si="92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0" t="s">
        <v>157</v>
      </c>
      <c r="AT418" s="150" t="s">
        <v>153</v>
      </c>
      <c r="AU418" s="150" t="s">
        <v>161</v>
      </c>
      <c r="AY418" s="14" t="s">
        <v>150</v>
      </c>
      <c r="BE418" s="151">
        <f t="shared" si="93"/>
        <v>0</v>
      </c>
      <c r="BF418" s="151">
        <f t="shared" si="94"/>
        <v>0</v>
      </c>
      <c r="BG418" s="151">
        <f t="shared" si="95"/>
        <v>0</v>
      </c>
      <c r="BH418" s="151">
        <f t="shared" si="96"/>
        <v>0</v>
      </c>
      <c r="BI418" s="151">
        <f t="shared" si="97"/>
        <v>0</v>
      </c>
      <c r="BJ418" s="14" t="s">
        <v>158</v>
      </c>
      <c r="BK418" s="151">
        <f t="shared" si="98"/>
        <v>0</v>
      </c>
      <c r="BL418" s="14" t="s">
        <v>157</v>
      </c>
      <c r="BM418" s="150" t="s">
        <v>1075</v>
      </c>
    </row>
    <row r="419" spans="1:65" s="2" customFormat="1" ht="16.5" customHeight="1">
      <c r="A419" s="26"/>
      <c r="B419" s="138"/>
      <c r="C419" s="152" t="s">
        <v>669</v>
      </c>
      <c r="D419" s="152" t="s">
        <v>188</v>
      </c>
      <c r="E419" s="153" t="s">
        <v>1052</v>
      </c>
      <c r="F419" s="154" t="s">
        <v>1053</v>
      </c>
      <c r="G419" s="155" t="s">
        <v>220</v>
      </c>
      <c r="H419" s="156">
        <v>66.989999999999995</v>
      </c>
      <c r="I419" s="157"/>
      <c r="J419" s="157"/>
      <c r="K419" s="158"/>
      <c r="L419" s="159"/>
      <c r="M419" s="160" t="s">
        <v>1</v>
      </c>
      <c r="N419" s="161" t="s">
        <v>33</v>
      </c>
      <c r="O419" s="148">
        <v>0</v>
      </c>
      <c r="P419" s="148">
        <f t="shared" si="90"/>
        <v>0</v>
      </c>
      <c r="Q419" s="148">
        <v>2.7000000000000001E-3</v>
      </c>
      <c r="R419" s="148">
        <f t="shared" si="91"/>
        <v>0.18087300000000001</v>
      </c>
      <c r="S419" s="148">
        <v>0</v>
      </c>
      <c r="T419" s="149">
        <f t="shared" si="92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0" t="s">
        <v>169</v>
      </c>
      <c r="AT419" s="150" t="s">
        <v>188</v>
      </c>
      <c r="AU419" s="150" t="s">
        <v>161</v>
      </c>
      <c r="AY419" s="14" t="s">
        <v>150</v>
      </c>
      <c r="BE419" s="151">
        <f t="shared" si="93"/>
        <v>0</v>
      </c>
      <c r="BF419" s="151">
        <f t="shared" si="94"/>
        <v>0</v>
      </c>
      <c r="BG419" s="151">
        <f t="shared" si="95"/>
        <v>0</v>
      </c>
      <c r="BH419" s="151">
        <f t="shared" si="96"/>
        <v>0</v>
      </c>
      <c r="BI419" s="151">
        <f t="shared" si="97"/>
        <v>0</v>
      </c>
      <c r="BJ419" s="14" t="s">
        <v>158</v>
      </c>
      <c r="BK419" s="151">
        <f t="shared" si="98"/>
        <v>0</v>
      </c>
      <c r="BL419" s="14" t="s">
        <v>157</v>
      </c>
      <c r="BM419" s="150" t="s">
        <v>1076</v>
      </c>
    </row>
    <row r="420" spans="1:65" s="2" customFormat="1" ht="21.75" customHeight="1">
      <c r="A420" s="26"/>
      <c r="B420" s="138"/>
      <c r="C420" s="139" t="s">
        <v>1077</v>
      </c>
      <c r="D420" s="139" t="s">
        <v>153</v>
      </c>
      <c r="E420" s="140" t="s">
        <v>1078</v>
      </c>
      <c r="F420" s="141" t="s">
        <v>1079</v>
      </c>
      <c r="G420" s="142" t="s">
        <v>220</v>
      </c>
      <c r="H420" s="143">
        <v>663.01</v>
      </c>
      <c r="I420" s="144"/>
      <c r="J420" s="144"/>
      <c r="K420" s="145"/>
      <c r="L420" s="27"/>
      <c r="M420" s="146" t="s">
        <v>1</v>
      </c>
      <c r="N420" s="147" t="s">
        <v>33</v>
      </c>
      <c r="O420" s="148">
        <v>0</v>
      </c>
      <c r="P420" s="148">
        <f t="shared" si="90"/>
        <v>0</v>
      </c>
      <c r="Q420" s="148">
        <v>2.2000000000000001E-3</v>
      </c>
      <c r="R420" s="148">
        <f t="shared" si="91"/>
        <v>1.4586220000000001</v>
      </c>
      <c r="S420" s="148">
        <v>0</v>
      </c>
      <c r="T420" s="149">
        <f t="shared" si="92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0" t="s">
        <v>157</v>
      </c>
      <c r="AT420" s="150" t="s">
        <v>153</v>
      </c>
      <c r="AU420" s="150" t="s">
        <v>161</v>
      </c>
      <c r="AY420" s="14" t="s">
        <v>150</v>
      </c>
      <c r="BE420" s="151">
        <f t="shared" si="93"/>
        <v>0</v>
      </c>
      <c r="BF420" s="151">
        <f t="shared" si="94"/>
        <v>0</v>
      </c>
      <c r="BG420" s="151">
        <f t="shared" si="95"/>
        <v>0</v>
      </c>
      <c r="BH420" s="151">
        <f t="shared" si="96"/>
        <v>0</v>
      </c>
      <c r="BI420" s="151">
        <f t="shared" si="97"/>
        <v>0</v>
      </c>
      <c r="BJ420" s="14" t="s">
        <v>158</v>
      </c>
      <c r="BK420" s="151">
        <f t="shared" si="98"/>
        <v>0</v>
      </c>
      <c r="BL420" s="14" t="s">
        <v>157</v>
      </c>
      <c r="BM420" s="150" t="s">
        <v>1080</v>
      </c>
    </row>
    <row r="421" spans="1:65" s="2" customFormat="1" ht="21.75" customHeight="1">
      <c r="A421" s="26"/>
      <c r="B421" s="138"/>
      <c r="C421" s="139" t="s">
        <v>673</v>
      </c>
      <c r="D421" s="139" t="s">
        <v>153</v>
      </c>
      <c r="E421" s="140" t="s">
        <v>1081</v>
      </c>
      <c r="F421" s="141" t="s">
        <v>1082</v>
      </c>
      <c r="G421" s="142" t="s">
        <v>205</v>
      </c>
      <c r="H421" s="143">
        <v>1326.02</v>
      </c>
      <c r="I421" s="144"/>
      <c r="J421" s="144"/>
      <c r="K421" s="145"/>
      <c r="L421" s="27"/>
      <c r="M421" s="146" t="s">
        <v>1</v>
      </c>
      <c r="N421" s="147" t="s">
        <v>33</v>
      </c>
      <c r="O421" s="148">
        <v>0</v>
      </c>
      <c r="P421" s="148">
        <f t="shared" si="90"/>
        <v>0</v>
      </c>
      <c r="Q421" s="148">
        <v>0</v>
      </c>
      <c r="R421" s="148">
        <f t="shared" si="91"/>
        <v>0</v>
      </c>
      <c r="S421" s="148">
        <v>0</v>
      </c>
      <c r="T421" s="149">
        <f t="shared" si="92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0" t="s">
        <v>157</v>
      </c>
      <c r="AT421" s="150" t="s">
        <v>153</v>
      </c>
      <c r="AU421" s="150" t="s">
        <v>161</v>
      </c>
      <c r="AY421" s="14" t="s">
        <v>150</v>
      </c>
      <c r="BE421" s="151">
        <f t="shared" si="93"/>
        <v>0</v>
      </c>
      <c r="BF421" s="151">
        <f t="shared" si="94"/>
        <v>0</v>
      </c>
      <c r="BG421" s="151">
        <f t="shared" si="95"/>
        <v>0</v>
      </c>
      <c r="BH421" s="151">
        <f t="shared" si="96"/>
        <v>0</v>
      </c>
      <c r="BI421" s="151">
        <f t="shared" si="97"/>
        <v>0</v>
      </c>
      <c r="BJ421" s="14" t="s">
        <v>158</v>
      </c>
      <c r="BK421" s="151">
        <f t="shared" si="98"/>
        <v>0</v>
      </c>
      <c r="BL421" s="14" t="s">
        <v>157</v>
      </c>
      <c r="BM421" s="150" t="s">
        <v>1083</v>
      </c>
    </row>
    <row r="422" spans="1:65" s="2" customFormat="1" ht="21.75" customHeight="1">
      <c r="A422" s="26"/>
      <c r="B422" s="138"/>
      <c r="C422" s="139" t="s">
        <v>1084</v>
      </c>
      <c r="D422" s="139" t="s">
        <v>153</v>
      </c>
      <c r="E422" s="140" t="s">
        <v>1085</v>
      </c>
      <c r="F422" s="141" t="s">
        <v>1086</v>
      </c>
      <c r="G422" s="142" t="s">
        <v>554</v>
      </c>
      <c r="H422" s="143">
        <v>201.71899999999999</v>
      </c>
      <c r="I422" s="144"/>
      <c r="J422" s="144"/>
      <c r="K422" s="145"/>
      <c r="L422" s="27"/>
      <c r="M422" s="146" t="s">
        <v>1</v>
      </c>
      <c r="N422" s="147" t="s">
        <v>33</v>
      </c>
      <c r="O422" s="148">
        <v>0</v>
      </c>
      <c r="P422" s="148">
        <f t="shared" si="90"/>
        <v>0</v>
      </c>
      <c r="Q422" s="148">
        <v>0</v>
      </c>
      <c r="R422" s="148">
        <f t="shared" si="91"/>
        <v>0</v>
      </c>
      <c r="S422" s="148">
        <v>0</v>
      </c>
      <c r="T422" s="149">
        <f t="shared" si="92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0" t="s">
        <v>157</v>
      </c>
      <c r="AT422" s="150" t="s">
        <v>153</v>
      </c>
      <c r="AU422" s="150" t="s">
        <v>161</v>
      </c>
      <c r="AY422" s="14" t="s">
        <v>150</v>
      </c>
      <c r="BE422" s="151">
        <f t="shared" si="93"/>
        <v>0</v>
      </c>
      <c r="BF422" s="151">
        <f t="shared" si="94"/>
        <v>0</v>
      </c>
      <c r="BG422" s="151">
        <f t="shared" si="95"/>
        <v>0</v>
      </c>
      <c r="BH422" s="151">
        <f t="shared" si="96"/>
        <v>0</v>
      </c>
      <c r="BI422" s="151">
        <f t="shared" si="97"/>
        <v>0</v>
      </c>
      <c r="BJ422" s="14" t="s">
        <v>158</v>
      </c>
      <c r="BK422" s="151">
        <f t="shared" si="98"/>
        <v>0</v>
      </c>
      <c r="BL422" s="14" t="s">
        <v>157</v>
      </c>
      <c r="BM422" s="150" t="s">
        <v>1087</v>
      </c>
    </row>
    <row r="423" spans="1:65" s="12" customFormat="1" ht="22.9" customHeight="1">
      <c r="B423" s="126"/>
      <c r="D423" s="127" t="s">
        <v>66</v>
      </c>
      <c r="E423" s="136" t="s">
        <v>1088</v>
      </c>
      <c r="F423" s="136" t="s">
        <v>1089</v>
      </c>
      <c r="J423" s="137"/>
      <c r="L423" s="126"/>
      <c r="M423" s="130"/>
      <c r="N423" s="131"/>
      <c r="O423" s="131"/>
      <c r="P423" s="132">
        <f>P424+P430+P439+P444</f>
        <v>0</v>
      </c>
      <c r="Q423" s="131"/>
      <c r="R423" s="132">
        <f>R424+R430+R439+R444</f>
        <v>20.876893920000001</v>
      </c>
      <c r="S423" s="131"/>
      <c r="T423" s="133">
        <f>T424+T430+T439+T444</f>
        <v>0.4844</v>
      </c>
      <c r="AR423" s="127" t="s">
        <v>75</v>
      </c>
      <c r="AT423" s="134" t="s">
        <v>66</v>
      </c>
      <c r="AU423" s="134" t="s">
        <v>75</v>
      </c>
      <c r="AY423" s="127" t="s">
        <v>150</v>
      </c>
      <c r="BK423" s="135">
        <f>BK424+BK430+BK439+BK444</f>
        <v>0</v>
      </c>
    </row>
    <row r="424" spans="1:65" s="12" customFormat="1" ht="20.85" customHeight="1">
      <c r="B424" s="126"/>
      <c r="D424" s="127" t="s">
        <v>66</v>
      </c>
      <c r="E424" s="136" t="s">
        <v>1090</v>
      </c>
      <c r="F424" s="136" t="s">
        <v>1091</v>
      </c>
      <c r="J424" s="137"/>
      <c r="L424" s="126"/>
      <c r="M424" s="130"/>
      <c r="N424" s="131"/>
      <c r="O424" s="131"/>
      <c r="P424" s="132">
        <f>SUM(P425:P429)</f>
        <v>0</v>
      </c>
      <c r="Q424" s="131"/>
      <c r="R424" s="132">
        <f>SUM(R425:R429)</f>
        <v>20.033288200000001</v>
      </c>
      <c r="S424" s="131"/>
      <c r="T424" s="133">
        <f>SUM(T425:T429)</f>
        <v>0</v>
      </c>
      <c r="AR424" s="127" t="s">
        <v>75</v>
      </c>
      <c r="AT424" s="134" t="s">
        <v>66</v>
      </c>
      <c r="AU424" s="134" t="s">
        <v>158</v>
      </c>
      <c r="AY424" s="127" t="s">
        <v>150</v>
      </c>
      <c r="BK424" s="135">
        <f>SUM(BK425:BK429)</f>
        <v>0</v>
      </c>
    </row>
    <row r="425" spans="1:65" s="2" customFormat="1" ht="21.75" customHeight="1">
      <c r="A425" s="26"/>
      <c r="B425" s="138"/>
      <c r="C425" s="139" t="s">
        <v>1092</v>
      </c>
      <c r="D425" s="139" t="s">
        <v>153</v>
      </c>
      <c r="E425" s="140" t="s">
        <v>1093</v>
      </c>
      <c r="F425" s="141" t="s">
        <v>1094</v>
      </c>
      <c r="G425" s="142" t="s">
        <v>220</v>
      </c>
      <c r="H425" s="143">
        <v>279.26</v>
      </c>
      <c r="I425" s="144"/>
      <c r="J425" s="144"/>
      <c r="K425" s="145"/>
      <c r="L425" s="27"/>
      <c r="M425" s="146" t="s">
        <v>1</v>
      </c>
      <c r="N425" s="147" t="s">
        <v>33</v>
      </c>
      <c r="O425" s="148">
        <v>0</v>
      </c>
      <c r="P425" s="148">
        <f>O425*H425</f>
        <v>0</v>
      </c>
      <c r="Q425" s="148">
        <v>5.4170000000000003E-2</v>
      </c>
      <c r="R425" s="148">
        <f>Q425*H425</f>
        <v>15.1275142</v>
      </c>
      <c r="S425" s="148">
        <v>0</v>
      </c>
      <c r="T425" s="149">
        <f>S425*H425</f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0" t="s">
        <v>157</v>
      </c>
      <c r="AT425" s="150" t="s">
        <v>153</v>
      </c>
      <c r="AU425" s="150" t="s">
        <v>161</v>
      </c>
      <c r="AY425" s="14" t="s">
        <v>150</v>
      </c>
      <c r="BE425" s="151">
        <f>IF(N425="základná",J425,0)</f>
        <v>0</v>
      </c>
      <c r="BF425" s="151">
        <f>IF(N425="znížená",J425,0)</f>
        <v>0</v>
      </c>
      <c r="BG425" s="151">
        <f>IF(N425="zákl. prenesená",J425,0)</f>
        <v>0</v>
      </c>
      <c r="BH425" s="151">
        <f>IF(N425="zníž. prenesená",J425,0)</f>
        <v>0</v>
      </c>
      <c r="BI425" s="151">
        <f>IF(N425="nulová",J425,0)</f>
        <v>0</v>
      </c>
      <c r="BJ425" s="14" t="s">
        <v>158</v>
      </c>
      <c r="BK425" s="151">
        <f>ROUND(I425*H425,2)</f>
        <v>0</v>
      </c>
      <c r="BL425" s="14" t="s">
        <v>157</v>
      </c>
      <c r="BM425" s="150" t="s">
        <v>1095</v>
      </c>
    </row>
    <row r="426" spans="1:65" s="2" customFormat="1" ht="16.5" customHeight="1">
      <c r="A426" s="26"/>
      <c r="B426" s="138"/>
      <c r="C426" s="152" t="s">
        <v>1096</v>
      </c>
      <c r="D426" s="152" t="s">
        <v>188</v>
      </c>
      <c r="E426" s="153" t="s">
        <v>1097</v>
      </c>
      <c r="F426" s="154" t="s">
        <v>1098</v>
      </c>
      <c r="G426" s="155" t="s">
        <v>220</v>
      </c>
      <c r="H426" s="156">
        <v>293.22000000000003</v>
      </c>
      <c r="I426" s="157"/>
      <c r="J426" s="157"/>
      <c r="K426" s="158"/>
      <c r="L426" s="159"/>
      <c r="M426" s="160" t="s">
        <v>1</v>
      </c>
      <c r="N426" s="161" t="s">
        <v>33</v>
      </c>
      <c r="O426" s="148">
        <v>0</v>
      </c>
      <c r="P426" s="148">
        <f>O426*H426</f>
        <v>0</v>
      </c>
      <c r="Q426" s="148">
        <v>1.67E-2</v>
      </c>
      <c r="R426" s="148">
        <f>Q426*H426</f>
        <v>4.8967740000000006</v>
      </c>
      <c r="S426" s="148">
        <v>0</v>
      </c>
      <c r="T426" s="149">
        <f>S426*H426</f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0" t="s">
        <v>169</v>
      </c>
      <c r="AT426" s="150" t="s">
        <v>188</v>
      </c>
      <c r="AU426" s="150" t="s">
        <v>161</v>
      </c>
      <c r="AY426" s="14" t="s">
        <v>150</v>
      </c>
      <c r="BE426" s="151">
        <f>IF(N426="základná",J426,0)</f>
        <v>0</v>
      </c>
      <c r="BF426" s="151">
        <f>IF(N426="znížená",J426,0)</f>
        <v>0</v>
      </c>
      <c r="BG426" s="151">
        <f>IF(N426="zákl. prenesená",J426,0)</f>
        <v>0</v>
      </c>
      <c r="BH426" s="151">
        <f>IF(N426="zníž. prenesená",J426,0)</f>
        <v>0</v>
      </c>
      <c r="BI426" s="151">
        <f>IF(N426="nulová",J426,0)</f>
        <v>0</v>
      </c>
      <c r="BJ426" s="14" t="s">
        <v>158</v>
      </c>
      <c r="BK426" s="151">
        <f>ROUND(I426*H426,2)</f>
        <v>0</v>
      </c>
      <c r="BL426" s="14" t="s">
        <v>157</v>
      </c>
      <c r="BM426" s="150" t="s">
        <v>1099</v>
      </c>
    </row>
    <row r="427" spans="1:65" s="2" customFormat="1" ht="16.5" customHeight="1">
      <c r="A427" s="26"/>
      <c r="B427" s="138"/>
      <c r="C427" s="139" t="s">
        <v>680</v>
      </c>
      <c r="D427" s="139" t="s">
        <v>153</v>
      </c>
      <c r="E427" s="140" t="s">
        <v>1100</v>
      </c>
      <c r="F427" s="141" t="s">
        <v>1101</v>
      </c>
      <c r="G427" s="142" t="s">
        <v>191</v>
      </c>
      <c r="H427" s="143">
        <v>2</v>
      </c>
      <c r="I427" s="144"/>
      <c r="J427" s="144"/>
      <c r="K427" s="145"/>
      <c r="L427" s="27"/>
      <c r="M427" s="146" t="s">
        <v>1</v>
      </c>
      <c r="N427" s="147" t="s">
        <v>33</v>
      </c>
      <c r="O427" s="148">
        <v>0</v>
      </c>
      <c r="P427" s="148">
        <f>O427*H427</f>
        <v>0</v>
      </c>
      <c r="Q427" s="148">
        <v>0</v>
      </c>
      <c r="R427" s="148">
        <f>Q427*H427</f>
        <v>0</v>
      </c>
      <c r="S427" s="148">
        <v>0</v>
      </c>
      <c r="T427" s="149">
        <f>S427*H427</f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0" t="s">
        <v>157</v>
      </c>
      <c r="AT427" s="150" t="s">
        <v>153</v>
      </c>
      <c r="AU427" s="150" t="s">
        <v>161</v>
      </c>
      <c r="AY427" s="14" t="s">
        <v>150</v>
      </c>
      <c r="BE427" s="151">
        <f>IF(N427="základná",J427,0)</f>
        <v>0</v>
      </c>
      <c r="BF427" s="151">
        <f>IF(N427="znížená",J427,0)</f>
        <v>0</v>
      </c>
      <c r="BG427" s="151">
        <f>IF(N427="zákl. prenesená",J427,0)</f>
        <v>0</v>
      </c>
      <c r="BH427" s="151">
        <f>IF(N427="zníž. prenesená",J427,0)</f>
        <v>0</v>
      </c>
      <c r="BI427" s="151">
        <f>IF(N427="nulová",J427,0)</f>
        <v>0</v>
      </c>
      <c r="BJ427" s="14" t="s">
        <v>158</v>
      </c>
      <c r="BK427" s="151">
        <f>ROUND(I427*H427,2)</f>
        <v>0</v>
      </c>
      <c r="BL427" s="14" t="s">
        <v>157</v>
      </c>
      <c r="BM427" s="150" t="s">
        <v>1102</v>
      </c>
    </row>
    <row r="428" spans="1:65" s="2" customFormat="1" ht="16.5" customHeight="1">
      <c r="A428" s="26"/>
      <c r="B428" s="138"/>
      <c r="C428" s="152" t="s">
        <v>1103</v>
      </c>
      <c r="D428" s="152" t="s">
        <v>188</v>
      </c>
      <c r="E428" s="153" t="s">
        <v>1104</v>
      </c>
      <c r="F428" s="154" t="s">
        <v>1105</v>
      </c>
      <c r="G428" s="155" t="s">
        <v>191</v>
      </c>
      <c r="H428" s="156">
        <v>2</v>
      </c>
      <c r="I428" s="157"/>
      <c r="J428" s="157"/>
      <c r="K428" s="158"/>
      <c r="L428" s="159"/>
      <c r="M428" s="160" t="s">
        <v>1</v>
      </c>
      <c r="N428" s="161" t="s">
        <v>33</v>
      </c>
      <c r="O428" s="148">
        <v>0</v>
      </c>
      <c r="P428" s="148">
        <f>O428*H428</f>
        <v>0</v>
      </c>
      <c r="Q428" s="148">
        <v>4.4999999999999997E-3</v>
      </c>
      <c r="R428" s="148">
        <f>Q428*H428</f>
        <v>8.9999999999999993E-3</v>
      </c>
      <c r="S428" s="148">
        <v>0</v>
      </c>
      <c r="T428" s="149">
        <f>S428*H428</f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0" t="s">
        <v>169</v>
      </c>
      <c r="AT428" s="150" t="s">
        <v>188</v>
      </c>
      <c r="AU428" s="150" t="s">
        <v>161</v>
      </c>
      <c r="AY428" s="14" t="s">
        <v>150</v>
      </c>
      <c r="BE428" s="151">
        <f>IF(N428="základná",J428,0)</f>
        <v>0</v>
      </c>
      <c r="BF428" s="151">
        <f>IF(N428="znížená",J428,0)</f>
        <v>0</v>
      </c>
      <c r="BG428" s="151">
        <f>IF(N428="zákl. prenesená",J428,0)</f>
        <v>0</v>
      </c>
      <c r="BH428" s="151">
        <f>IF(N428="zníž. prenesená",J428,0)</f>
        <v>0</v>
      </c>
      <c r="BI428" s="151">
        <f>IF(N428="nulová",J428,0)</f>
        <v>0</v>
      </c>
      <c r="BJ428" s="14" t="s">
        <v>158</v>
      </c>
      <c r="BK428" s="151">
        <f>ROUND(I428*H428,2)</f>
        <v>0</v>
      </c>
      <c r="BL428" s="14" t="s">
        <v>157</v>
      </c>
      <c r="BM428" s="150" t="s">
        <v>1106</v>
      </c>
    </row>
    <row r="429" spans="1:65" s="2" customFormat="1" ht="21.75" customHeight="1">
      <c r="A429" s="26"/>
      <c r="B429" s="138"/>
      <c r="C429" s="139" t="s">
        <v>684</v>
      </c>
      <c r="D429" s="139" t="s">
        <v>153</v>
      </c>
      <c r="E429" s="140" t="s">
        <v>1107</v>
      </c>
      <c r="F429" s="141" t="s">
        <v>1108</v>
      </c>
      <c r="G429" s="142" t="s">
        <v>554</v>
      </c>
      <c r="H429" s="143">
        <v>77.960999999999999</v>
      </c>
      <c r="I429" s="144"/>
      <c r="J429" s="144"/>
      <c r="K429" s="145"/>
      <c r="L429" s="27"/>
      <c r="M429" s="146" t="s">
        <v>1</v>
      </c>
      <c r="N429" s="147" t="s">
        <v>33</v>
      </c>
      <c r="O429" s="148">
        <v>0</v>
      </c>
      <c r="P429" s="148">
        <f>O429*H429</f>
        <v>0</v>
      </c>
      <c r="Q429" s="148">
        <v>0</v>
      </c>
      <c r="R429" s="148">
        <f>Q429*H429</f>
        <v>0</v>
      </c>
      <c r="S429" s="148">
        <v>0</v>
      </c>
      <c r="T429" s="149">
        <f>S429*H429</f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0" t="s">
        <v>157</v>
      </c>
      <c r="AT429" s="150" t="s">
        <v>153</v>
      </c>
      <c r="AU429" s="150" t="s">
        <v>161</v>
      </c>
      <c r="AY429" s="14" t="s">
        <v>150</v>
      </c>
      <c r="BE429" s="151">
        <f>IF(N429="základná",J429,0)</f>
        <v>0</v>
      </c>
      <c r="BF429" s="151">
        <f>IF(N429="znížená",J429,0)</f>
        <v>0</v>
      </c>
      <c r="BG429" s="151">
        <f>IF(N429="zákl. prenesená",J429,0)</f>
        <v>0</v>
      </c>
      <c r="BH429" s="151">
        <f>IF(N429="zníž. prenesená",J429,0)</f>
        <v>0</v>
      </c>
      <c r="BI429" s="151">
        <f>IF(N429="nulová",J429,0)</f>
        <v>0</v>
      </c>
      <c r="BJ429" s="14" t="s">
        <v>158</v>
      </c>
      <c r="BK429" s="151">
        <f>ROUND(I429*H429,2)</f>
        <v>0</v>
      </c>
      <c r="BL429" s="14" t="s">
        <v>157</v>
      </c>
      <c r="BM429" s="150" t="s">
        <v>1109</v>
      </c>
    </row>
    <row r="430" spans="1:65" s="12" customFormat="1" ht="20.85" customHeight="1">
      <c r="B430" s="126"/>
      <c r="D430" s="127" t="s">
        <v>66</v>
      </c>
      <c r="E430" s="136" t="s">
        <v>1110</v>
      </c>
      <c r="F430" s="136" t="s">
        <v>1111</v>
      </c>
      <c r="J430" s="137"/>
      <c r="L430" s="126"/>
      <c r="M430" s="130"/>
      <c r="N430" s="131"/>
      <c r="O430" s="131"/>
      <c r="P430" s="132">
        <f>SUM(P431:P438)</f>
        <v>0</v>
      </c>
      <c r="Q430" s="131"/>
      <c r="R430" s="132">
        <f>SUM(R431:R438)</f>
        <v>0.21034069999999999</v>
      </c>
      <c r="S430" s="131"/>
      <c r="T430" s="133">
        <f>SUM(T431:T438)</f>
        <v>0</v>
      </c>
      <c r="AR430" s="127" t="s">
        <v>75</v>
      </c>
      <c r="AT430" s="134" t="s">
        <v>66</v>
      </c>
      <c r="AU430" s="134" t="s">
        <v>158</v>
      </c>
      <c r="AY430" s="127" t="s">
        <v>150</v>
      </c>
      <c r="BK430" s="135">
        <f>SUM(BK431:BK438)</f>
        <v>0</v>
      </c>
    </row>
    <row r="431" spans="1:65" s="2" customFormat="1" ht="21.75" customHeight="1">
      <c r="A431" s="26"/>
      <c r="B431" s="138"/>
      <c r="C431" s="139" t="s">
        <v>1112</v>
      </c>
      <c r="D431" s="139" t="s">
        <v>153</v>
      </c>
      <c r="E431" s="140" t="s">
        <v>1113</v>
      </c>
      <c r="F431" s="141" t="s">
        <v>1114</v>
      </c>
      <c r="G431" s="142" t="s">
        <v>220</v>
      </c>
      <c r="H431" s="143">
        <v>34.979999999999997</v>
      </c>
      <c r="I431" s="144"/>
      <c r="J431" s="144"/>
      <c r="K431" s="145"/>
      <c r="L431" s="27"/>
      <c r="M431" s="146" t="s">
        <v>1</v>
      </c>
      <c r="N431" s="147" t="s">
        <v>33</v>
      </c>
      <c r="O431" s="148">
        <v>0</v>
      </c>
      <c r="P431" s="148">
        <f t="shared" ref="P431:P438" si="99">O431*H431</f>
        <v>0</v>
      </c>
      <c r="Q431" s="148">
        <v>0</v>
      </c>
      <c r="R431" s="148">
        <f t="shared" ref="R431:R438" si="100">Q431*H431</f>
        <v>0</v>
      </c>
      <c r="S431" s="148">
        <v>0</v>
      </c>
      <c r="T431" s="149">
        <f t="shared" ref="T431:T438" si="101">S431*H431</f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0" t="s">
        <v>157</v>
      </c>
      <c r="AT431" s="150" t="s">
        <v>153</v>
      </c>
      <c r="AU431" s="150" t="s">
        <v>161</v>
      </c>
      <c r="AY431" s="14" t="s">
        <v>150</v>
      </c>
      <c r="BE431" s="151">
        <f t="shared" ref="BE431:BE438" si="102">IF(N431="základná",J431,0)</f>
        <v>0</v>
      </c>
      <c r="BF431" s="151">
        <f t="shared" ref="BF431:BF438" si="103">IF(N431="znížená",J431,0)</f>
        <v>0</v>
      </c>
      <c r="BG431" s="151">
        <f t="shared" ref="BG431:BG438" si="104">IF(N431="zákl. prenesená",J431,0)</f>
        <v>0</v>
      </c>
      <c r="BH431" s="151">
        <f t="shared" ref="BH431:BH438" si="105">IF(N431="zníž. prenesená",J431,0)</f>
        <v>0</v>
      </c>
      <c r="BI431" s="151">
        <f t="shared" ref="BI431:BI438" si="106">IF(N431="nulová",J431,0)</f>
        <v>0</v>
      </c>
      <c r="BJ431" s="14" t="s">
        <v>158</v>
      </c>
      <c r="BK431" s="151">
        <f t="shared" ref="BK431:BK438" si="107">ROUND(I431*H431,2)</f>
        <v>0</v>
      </c>
      <c r="BL431" s="14" t="s">
        <v>157</v>
      </c>
      <c r="BM431" s="150" t="s">
        <v>1115</v>
      </c>
    </row>
    <row r="432" spans="1:65" s="2" customFormat="1" ht="21.75" customHeight="1">
      <c r="A432" s="26"/>
      <c r="B432" s="138"/>
      <c r="C432" s="139" t="s">
        <v>687</v>
      </c>
      <c r="D432" s="139" t="s">
        <v>153</v>
      </c>
      <c r="E432" s="140" t="s">
        <v>1116</v>
      </c>
      <c r="F432" s="141" t="s">
        <v>1117</v>
      </c>
      <c r="G432" s="142" t="s">
        <v>220</v>
      </c>
      <c r="H432" s="143">
        <v>34.979999999999997</v>
      </c>
      <c r="I432" s="144"/>
      <c r="J432" s="144"/>
      <c r="K432" s="145"/>
      <c r="L432" s="27"/>
      <c r="M432" s="146" t="s">
        <v>1</v>
      </c>
      <c r="N432" s="147" t="s">
        <v>33</v>
      </c>
      <c r="O432" s="148">
        <v>0</v>
      </c>
      <c r="P432" s="148">
        <f t="shared" si="99"/>
        <v>0</v>
      </c>
      <c r="Q432" s="148">
        <v>2.3000000000000001E-4</v>
      </c>
      <c r="R432" s="148">
        <f t="shared" si="100"/>
        <v>8.0453999999999994E-3</v>
      </c>
      <c r="S432" s="148">
        <v>0</v>
      </c>
      <c r="T432" s="149">
        <f t="shared" si="101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0" t="s">
        <v>157</v>
      </c>
      <c r="AT432" s="150" t="s">
        <v>153</v>
      </c>
      <c r="AU432" s="150" t="s">
        <v>161</v>
      </c>
      <c r="AY432" s="14" t="s">
        <v>150</v>
      </c>
      <c r="BE432" s="151">
        <f t="shared" si="102"/>
        <v>0</v>
      </c>
      <c r="BF432" s="151">
        <f t="shared" si="103"/>
        <v>0</v>
      </c>
      <c r="BG432" s="151">
        <f t="shared" si="104"/>
        <v>0</v>
      </c>
      <c r="BH432" s="151">
        <f t="shared" si="105"/>
        <v>0</v>
      </c>
      <c r="BI432" s="151">
        <f t="shared" si="106"/>
        <v>0</v>
      </c>
      <c r="BJ432" s="14" t="s">
        <v>158</v>
      </c>
      <c r="BK432" s="151">
        <f t="shared" si="107"/>
        <v>0</v>
      </c>
      <c r="BL432" s="14" t="s">
        <v>157</v>
      </c>
      <c r="BM432" s="150" t="s">
        <v>1118</v>
      </c>
    </row>
    <row r="433" spans="1:65" s="2" customFormat="1" ht="21.75" customHeight="1">
      <c r="A433" s="26"/>
      <c r="B433" s="138"/>
      <c r="C433" s="139" t="s">
        <v>1119</v>
      </c>
      <c r="D433" s="139" t="s">
        <v>153</v>
      </c>
      <c r="E433" s="140" t="s">
        <v>1120</v>
      </c>
      <c r="F433" s="141" t="s">
        <v>1121</v>
      </c>
      <c r="G433" s="142" t="s">
        <v>220</v>
      </c>
      <c r="H433" s="143">
        <v>9</v>
      </c>
      <c r="I433" s="144"/>
      <c r="J433" s="144"/>
      <c r="K433" s="145"/>
      <c r="L433" s="27"/>
      <c r="M433" s="146" t="s">
        <v>1</v>
      </c>
      <c r="N433" s="147" t="s">
        <v>33</v>
      </c>
      <c r="O433" s="148">
        <v>0</v>
      </c>
      <c r="P433" s="148">
        <f t="shared" si="99"/>
        <v>0</v>
      </c>
      <c r="Q433" s="148">
        <v>2.0000000000000001E-4</v>
      </c>
      <c r="R433" s="148">
        <f t="shared" si="100"/>
        <v>1.8000000000000002E-3</v>
      </c>
      <c r="S433" s="148">
        <v>0</v>
      </c>
      <c r="T433" s="149">
        <f t="shared" si="101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0" t="s">
        <v>157</v>
      </c>
      <c r="AT433" s="150" t="s">
        <v>153</v>
      </c>
      <c r="AU433" s="150" t="s">
        <v>161</v>
      </c>
      <c r="AY433" s="14" t="s">
        <v>150</v>
      </c>
      <c r="BE433" s="151">
        <f t="shared" si="102"/>
        <v>0</v>
      </c>
      <c r="BF433" s="151">
        <f t="shared" si="103"/>
        <v>0</v>
      </c>
      <c r="BG433" s="151">
        <f t="shared" si="104"/>
        <v>0</v>
      </c>
      <c r="BH433" s="151">
        <f t="shared" si="105"/>
        <v>0</v>
      </c>
      <c r="BI433" s="151">
        <f t="shared" si="106"/>
        <v>0</v>
      </c>
      <c r="BJ433" s="14" t="s">
        <v>158</v>
      </c>
      <c r="BK433" s="151">
        <f t="shared" si="107"/>
        <v>0</v>
      </c>
      <c r="BL433" s="14" t="s">
        <v>157</v>
      </c>
      <c r="BM433" s="150" t="s">
        <v>1122</v>
      </c>
    </row>
    <row r="434" spans="1:65" s="2" customFormat="1" ht="21.75" customHeight="1">
      <c r="A434" s="26"/>
      <c r="B434" s="138"/>
      <c r="C434" s="139" t="s">
        <v>691</v>
      </c>
      <c r="D434" s="139" t="s">
        <v>153</v>
      </c>
      <c r="E434" s="140" t="s">
        <v>1123</v>
      </c>
      <c r="F434" s="141" t="s">
        <v>1124</v>
      </c>
      <c r="G434" s="142" t="s">
        <v>220</v>
      </c>
      <c r="H434" s="143">
        <v>9</v>
      </c>
      <c r="I434" s="144"/>
      <c r="J434" s="144"/>
      <c r="K434" s="145"/>
      <c r="L434" s="27"/>
      <c r="M434" s="146" t="s">
        <v>1</v>
      </c>
      <c r="N434" s="147" t="s">
        <v>33</v>
      </c>
      <c r="O434" s="148">
        <v>0</v>
      </c>
      <c r="P434" s="148">
        <f t="shared" si="99"/>
        <v>0</v>
      </c>
      <c r="Q434" s="148">
        <v>8.0000000000000007E-5</v>
      </c>
      <c r="R434" s="148">
        <f t="shared" si="100"/>
        <v>7.2000000000000005E-4</v>
      </c>
      <c r="S434" s="148">
        <v>0</v>
      </c>
      <c r="T434" s="149">
        <f t="shared" si="101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0" t="s">
        <v>157</v>
      </c>
      <c r="AT434" s="150" t="s">
        <v>153</v>
      </c>
      <c r="AU434" s="150" t="s">
        <v>161</v>
      </c>
      <c r="AY434" s="14" t="s">
        <v>150</v>
      </c>
      <c r="BE434" s="151">
        <f t="shared" si="102"/>
        <v>0</v>
      </c>
      <c r="BF434" s="151">
        <f t="shared" si="103"/>
        <v>0</v>
      </c>
      <c r="BG434" s="151">
        <f t="shared" si="104"/>
        <v>0</v>
      </c>
      <c r="BH434" s="151">
        <f t="shared" si="105"/>
        <v>0</v>
      </c>
      <c r="BI434" s="151">
        <f t="shared" si="106"/>
        <v>0</v>
      </c>
      <c r="BJ434" s="14" t="s">
        <v>158</v>
      </c>
      <c r="BK434" s="151">
        <f t="shared" si="107"/>
        <v>0</v>
      </c>
      <c r="BL434" s="14" t="s">
        <v>157</v>
      </c>
      <c r="BM434" s="150" t="s">
        <v>1125</v>
      </c>
    </row>
    <row r="435" spans="1:65" s="2" customFormat="1" ht="21.75" customHeight="1">
      <c r="A435" s="26"/>
      <c r="B435" s="138"/>
      <c r="C435" s="139" t="s">
        <v>1126</v>
      </c>
      <c r="D435" s="139" t="s">
        <v>153</v>
      </c>
      <c r="E435" s="140" t="s">
        <v>1127</v>
      </c>
      <c r="F435" s="141" t="s">
        <v>1128</v>
      </c>
      <c r="G435" s="142" t="s">
        <v>220</v>
      </c>
      <c r="H435" s="143">
        <v>3.5</v>
      </c>
      <c r="I435" s="144"/>
      <c r="J435" s="144"/>
      <c r="K435" s="145"/>
      <c r="L435" s="27"/>
      <c r="M435" s="146" t="s">
        <v>1</v>
      </c>
      <c r="N435" s="147" t="s">
        <v>33</v>
      </c>
      <c r="O435" s="148">
        <v>0</v>
      </c>
      <c r="P435" s="148">
        <f t="shared" si="99"/>
        <v>0</v>
      </c>
      <c r="Q435" s="148">
        <v>3.2000000000000003E-4</v>
      </c>
      <c r="R435" s="148">
        <f t="shared" si="100"/>
        <v>1.1200000000000001E-3</v>
      </c>
      <c r="S435" s="148">
        <v>0</v>
      </c>
      <c r="T435" s="149">
        <f t="shared" si="101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0" t="s">
        <v>157</v>
      </c>
      <c r="AT435" s="150" t="s">
        <v>153</v>
      </c>
      <c r="AU435" s="150" t="s">
        <v>161</v>
      </c>
      <c r="AY435" s="14" t="s">
        <v>150</v>
      </c>
      <c r="BE435" s="151">
        <f t="shared" si="102"/>
        <v>0</v>
      </c>
      <c r="BF435" s="151">
        <f t="shared" si="103"/>
        <v>0</v>
      </c>
      <c r="BG435" s="151">
        <f t="shared" si="104"/>
        <v>0</v>
      </c>
      <c r="BH435" s="151">
        <f t="shared" si="105"/>
        <v>0</v>
      </c>
      <c r="BI435" s="151">
        <f t="shared" si="106"/>
        <v>0</v>
      </c>
      <c r="BJ435" s="14" t="s">
        <v>158</v>
      </c>
      <c r="BK435" s="151">
        <f t="shared" si="107"/>
        <v>0</v>
      </c>
      <c r="BL435" s="14" t="s">
        <v>157</v>
      </c>
      <c r="BM435" s="150" t="s">
        <v>1129</v>
      </c>
    </row>
    <row r="436" spans="1:65" s="2" customFormat="1" ht="21.75" customHeight="1">
      <c r="A436" s="26"/>
      <c r="B436" s="138"/>
      <c r="C436" s="139" t="s">
        <v>698</v>
      </c>
      <c r="D436" s="139" t="s">
        <v>153</v>
      </c>
      <c r="E436" s="140" t="s">
        <v>1130</v>
      </c>
      <c r="F436" s="141" t="s">
        <v>1131</v>
      </c>
      <c r="G436" s="142" t="s">
        <v>220</v>
      </c>
      <c r="H436" s="143">
        <v>330.31</v>
      </c>
      <c r="I436" s="144"/>
      <c r="J436" s="144"/>
      <c r="K436" s="145"/>
      <c r="L436" s="27"/>
      <c r="M436" s="146" t="s">
        <v>1</v>
      </c>
      <c r="N436" s="147" t="s">
        <v>33</v>
      </c>
      <c r="O436" s="148">
        <v>0</v>
      </c>
      <c r="P436" s="148">
        <f t="shared" si="99"/>
        <v>0</v>
      </c>
      <c r="Q436" s="148">
        <v>3.6999999999999999E-4</v>
      </c>
      <c r="R436" s="148">
        <f t="shared" si="100"/>
        <v>0.1222147</v>
      </c>
      <c r="S436" s="148">
        <v>0</v>
      </c>
      <c r="T436" s="149">
        <f t="shared" si="101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0" t="s">
        <v>157</v>
      </c>
      <c r="AT436" s="150" t="s">
        <v>153</v>
      </c>
      <c r="AU436" s="150" t="s">
        <v>161</v>
      </c>
      <c r="AY436" s="14" t="s">
        <v>150</v>
      </c>
      <c r="BE436" s="151">
        <f t="shared" si="102"/>
        <v>0</v>
      </c>
      <c r="BF436" s="151">
        <f t="shared" si="103"/>
        <v>0</v>
      </c>
      <c r="BG436" s="151">
        <f t="shared" si="104"/>
        <v>0</v>
      </c>
      <c r="BH436" s="151">
        <f t="shared" si="105"/>
        <v>0</v>
      </c>
      <c r="BI436" s="151">
        <f t="shared" si="106"/>
        <v>0</v>
      </c>
      <c r="BJ436" s="14" t="s">
        <v>158</v>
      </c>
      <c r="BK436" s="151">
        <f t="shared" si="107"/>
        <v>0</v>
      </c>
      <c r="BL436" s="14" t="s">
        <v>157</v>
      </c>
      <c r="BM436" s="150" t="s">
        <v>1132</v>
      </c>
    </row>
    <row r="437" spans="1:65" s="2" customFormat="1" ht="16.5" customHeight="1">
      <c r="A437" s="26"/>
      <c r="B437" s="138"/>
      <c r="C437" s="139" t="s">
        <v>1133</v>
      </c>
      <c r="D437" s="139" t="s">
        <v>153</v>
      </c>
      <c r="E437" s="140" t="s">
        <v>1134</v>
      </c>
      <c r="F437" s="141" t="s">
        <v>1135</v>
      </c>
      <c r="G437" s="142" t="s">
        <v>220</v>
      </c>
      <c r="H437" s="143">
        <v>330.31</v>
      </c>
      <c r="I437" s="144"/>
      <c r="J437" s="144"/>
      <c r="K437" s="145"/>
      <c r="L437" s="27"/>
      <c r="M437" s="146" t="s">
        <v>1</v>
      </c>
      <c r="N437" s="147" t="s">
        <v>33</v>
      </c>
      <c r="O437" s="148">
        <v>0</v>
      </c>
      <c r="P437" s="148">
        <f t="shared" si="99"/>
        <v>0</v>
      </c>
      <c r="Q437" s="148">
        <v>1.9000000000000001E-4</v>
      </c>
      <c r="R437" s="148">
        <f t="shared" si="100"/>
        <v>6.2758900000000006E-2</v>
      </c>
      <c r="S437" s="148">
        <v>0</v>
      </c>
      <c r="T437" s="149">
        <f t="shared" si="101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0" t="s">
        <v>157</v>
      </c>
      <c r="AT437" s="150" t="s">
        <v>153</v>
      </c>
      <c r="AU437" s="150" t="s">
        <v>161</v>
      </c>
      <c r="AY437" s="14" t="s">
        <v>150</v>
      </c>
      <c r="BE437" s="151">
        <f t="shared" si="102"/>
        <v>0</v>
      </c>
      <c r="BF437" s="151">
        <f t="shared" si="103"/>
        <v>0</v>
      </c>
      <c r="BG437" s="151">
        <f t="shared" si="104"/>
        <v>0</v>
      </c>
      <c r="BH437" s="151">
        <f t="shared" si="105"/>
        <v>0</v>
      </c>
      <c r="BI437" s="151">
        <f t="shared" si="106"/>
        <v>0</v>
      </c>
      <c r="BJ437" s="14" t="s">
        <v>158</v>
      </c>
      <c r="BK437" s="151">
        <f t="shared" si="107"/>
        <v>0</v>
      </c>
      <c r="BL437" s="14" t="s">
        <v>157</v>
      </c>
      <c r="BM437" s="150" t="s">
        <v>1136</v>
      </c>
    </row>
    <row r="438" spans="1:65" s="2" customFormat="1" ht="16.5" customHeight="1">
      <c r="A438" s="26"/>
      <c r="B438" s="138"/>
      <c r="C438" s="139" t="s">
        <v>705</v>
      </c>
      <c r="D438" s="139" t="s">
        <v>153</v>
      </c>
      <c r="E438" s="140" t="s">
        <v>1137</v>
      </c>
      <c r="F438" s="141" t="s">
        <v>1138</v>
      </c>
      <c r="G438" s="142" t="s">
        <v>220</v>
      </c>
      <c r="H438" s="143">
        <v>33.369999999999997</v>
      </c>
      <c r="I438" s="144"/>
      <c r="J438" s="144"/>
      <c r="K438" s="145"/>
      <c r="L438" s="27"/>
      <c r="M438" s="146" t="s">
        <v>1</v>
      </c>
      <c r="N438" s="147" t="s">
        <v>33</v>
      </c>
      <c r="O438" s="148">
        <v>0</v>
      </c>
      <c r="P438" s="148">
        <f t="shared" si="99"/>
        <v>0</v>
      </c>
      <c r="Q438" s="148">
        <v>4.0999999999999999E-4</v>
      </c>
      <c r="R438" s="148">
        <f t="shared" si="100"/>
        <v>1.3681699999999998E-2</v>
      </c>
      <c r="S438" s="148">
        <v>0</v>
      </c>
      <c r="T438" s="149">
        <f t="shared" si="101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0" t="s">
        <v>157</v>
      </c>
      <c r="AT438" s="150" t="s">
        <v>153</v>
      </c>
      <c r="AU438" s="150" t="s">
        <v>161</v>
      </c>
      <c r="AY438" s="14" t="s">
        <v>150</v>
      </c>
      <c r="BE438" s="151">
        <f t="shared" si="102"/>
        <v>0</v>
      </c>
      <c r="BF438" s="151">
        <f t="shared" si="103"/>
        <v>0</v>
      </c>
      <c r="BG438" s="151">
        <f t="shared" si="104"/>
        <v>0</v>
      </c>
      <c r="BH438" s="151">
        <f t="shared" si="105"/>
        <v>0</v>
      </c>
      <c r="BI438" s="151">
        <f t="shared" si="106"/>
        <v>0</v>
      </c>
      <c r="BJ438" s="14" t="s">
        <v>158</v>
      </c>
      <c r="BK438" s="151">
        <f t="shared" si="107"/>
        <v>0</v>
      </c>
      <c r="BL438" s="14" t="s">
        <v>157</v>
      </c>
      <c r="BM438" s="150" t="s">
        <v>1139</v>
      </c>
    </row>
    <row r="439" spans="1:65" s="12" customFormat="1" ht="20.85" customHeight="1">
      <c r="B439" s="126"/>
      <c r="D439" s="127" t="s">
        <v>66</v>
      </c>
      <c r="E439" s="136" t="s">
        <v>1140</v>
      </c>
      <c r="F439" s="136" t="s">
        <v>1141</v>
      </c>
      <c r="J439" s="137"/>
      <c r="L439" s="126"/>
      <c r="M439" s="130"/>
      <c r="N439" s="131"/>
      <c r="O439" s="131"/>
      <c r="P439" s="132">
        <f>SUM(P440:P443)</f>
        <v>0</v>
      </c>
      <c r="Q439" s="131"/>
      <c r="R439" s="132">
        <f>SUM(R440:R443)</f>
        <v>0.63326502000000007</v>
      </c>
      <c r="S439" s="131"/>
      <c r="T439" s="133">
        <f>SUM(T440:T443)</f>
        <v>0</v>
      </c>
      <c r="AR439" s="127" t="s">
        <v>75</v>
      </c>
      <c r="AT439" s="134" t="s">
        <v>66</v>
      </c>
      <c r="AU439" s="134" t="s">
        <v>158</v>
      </c>
      <c r="AY439" s="127" t="s">
        <v>150</v>
      </c>
      <c r="BK439" s="135">
        <f>SUM(BK440:BK443)</f>
        <v>0</v>
      </c>
    </row>
    <row r="440" spans="1:65" s="2" customFormat="1" ht="21.75" customHeight="1">
      <c r="A440" s="26"/>
      <c r="B440" s="138"/>
      <c r="C440" s="139" t="s">
        <v>1142</v>
      </c>
      <c r="D440" s="139" t="s">
        <v>153</v>
      </c>
      <c r="E440" s="140" t="s">
        <v>1143</v>
      </c>
      <c r="F440" s="141" t="s">
        <v>1144</v>
      </c>
      <c r="G440" s="142" t="s">
        <v>220</v>
      </c>
      <c r="H440" s="143">
        <v>993.59</v>
      </c>
      <c r="I440" s="144"/>
      <c r="J440" s="144"/>
      <c r="K440" s="145"/>
      <c r="L440" s="27"/>
      <c r="M440" s="146" t="s">
        <v>1</v>
      </c>
      <c r="N440" s="147" t="s">
        <v>33</v>
      </c>
      <c r="O440" s="148">
        <v>0</v>
      </c>
      <c r="P440" s="148">
        <f>O440*H440</f>
        <v>0</v>
      </c>
      <c r="Q440" s="148">
        <v>0</v>
      </c>
      <c r="R440" s="148">
        <f>Q440*H440</f>
        <v>0</v>
      </c>
      <c r="S440" s="148">
        <v>0</v>
      </c>
      <c r="T440" s="149">
        <f>S440*H440</f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0" t="s">
        <v>157</v>
      </c>
      <c r="AT440" s="150" t="s">
        <v>153</v>
      </c>
      <c r="AU440" s="150" t="s">
        <v>161</v>
      </c>
      <c r="AY440" s="14" t="s">
        <v>150</v>
      </c>
      <c r="BE440" s="151">
        <f>IF(N440="základná",J440,0)</f>
        <v>0</v>
      </c>
      <c r="BF440" s="151">
        <f>IF(N440="znížená",J440,0)</f>
        <v>0</v>
      </c>
      <c r="BG440" s="151">
        <f>IF(N440="zákl. prenesená",J440,0)</f>
        <v>0</v>
      </c>
      <c r="BH440" s="151">
        <f>IF(N440="zníž. prenesená",J440,0)</f>
        <v>0</v>
      </c>
      <c r="BI440" s="151">
        <f>IF(N440="nulová",J440,0)</f>
        <v>0</v>
      </c>
      <c r="BJ440" s="14" t="s">
        <v>158</v>
      </c>
      <c r="BK440" s="151">
        <f>ROUND(I440*H440,2)</f>
        <v>0</v>
      </c>
      <c r="BL440" s="14" t="s">
        <v>157</v>
      </c>
      <c r="BM440" s="150" t="s">
        <v>1145</v>
      </c>
    </row>
    <row r="441" spans="1:65" s="2" customFormat="1" ht="21.75" customHeight="1">
      <c r="A441" s="26"/>
      <c r="B441" s="138"/>
      <c r="C441" s="139" t="s">
        <v>710</v>
      </c>
      <c r="D441" s="139" t="s">
        <v>153</v>
      </c>
      <c r="E441" s="140" t="s">
        <v>1146</v>
      </c>
      <c r="F441" s="141" t="s">
        <v>1147</v>
      </c>
      <c r="G441" s="142" t="s">
        <v>220</v>
      </c>
      <c r="H441" s="143">
        <v>3518.1390000000001</v>
      </c>
      <c r="I441" s="144"/>
      <c r="J441" s="144"/>
      <c r="K441" s="145"/>
      <c r="L441" s="27"/>
      <c r="M441" s="146" t="s">
        <v>1</v>
      </c>
      <c r="N441" s="147" t="s">
        <v>33</v>
      </c>
      <c r="O441" s="148">
        <v>0</v>
      </c>
      <c r="P441" s="148">
        <f>O441*H441</f>
        <v>0</v>
      </c>
      <c r="Q441" s="148">
        <v>8.0000000000000007E-5</v>
      </c>
      <c r="R441" s="148">
        <f>Q441*H441</f>
        <v>0.28145112000000005</v>
      </c>
      <c r="S441" s="148">
        <v>0</v>
      </c>
      <c r="T441" s="149">
        <f>S441*H441</f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0" t="s">
        <v>157</v>
      </c>
      <c r="AT441" s="150" t="s">
        <v>153</v>
      </c>
      <c r="AU441" s="150" t="s">
        <v>161</v>
      </c>
      <c r="AY441" s="14" t="s">
        <v>150</v>
      </c>
      <c r="BE441" s="151">
        <f>IF(N441="základná",J441,0)</f>
        <v>0</v>
      </c>
      <c r="BF441" s="151">
        <f>IF(N441="znížená",J441,0)</f>
        <v>0</v>
      </c>
      <c r="BG441" s="151">
        <f>IF(N441="zákl. prenesená",J441,0)</f>
        <v>0</v>
      </c>
      <c r="BH441" s="151">
        <f>IF(N441="zníž. prenesená",J441,0)</f>
        <v>0</v>
      </c>
      <c r="BI441" s="151">
        <f>IF(N441="nulová",J441,0)</f>
        <v>0</v>
      </c>
      <c r="BJ441" s="14" t="s">
        <v>158</v>
      </c>
      <c r="BK441" s="151">
        <f>ROUND(I441*H441,2)</f>
        <v>0</v>
      </c>
      <c r="BL441" s="14" t="s">
        <v>157</v>
      </c>
      <c r="BM441" s="150" t="s">
        <v>1148</v>
      </c>
    </row>
    <row r="442" spans="1:65" s="2" customFormat="1" ht="21.75" customHeight="1">
      <c r="A442" s="26"/>
      <c r="B442" s="138"/>
      <c r="C442" s="139" t="s">
        <v>1149</v>
      </c>
      <c r="D442" s="139" t="s">
        <v>153</v>
      </c>
      <c r="E442" s="140" t="s">
        <v>1150</v>
      </c>
      <c r="F442" s="141" t="s">
        <v>1151</v>
      </c>
      <c r="G442" s="142" t="s">
        <v>220</v>
      </c>
      <c r="H442" s="143">
        <v>722.55899999999997</v>
      </c>
      <c r="I442" s="144"/>
      <c r="J442" s="144"/>
      <c r="K442" s="145"/>
      <c r="L442" s="27"/>
      <c r="M442" s="146" t="s">
        <v>1</v>
      </c>
      <c r="N442" s="147" t="s">
        <v>33</v>
      </c>
      <c r="O442" s="148">
        <v>0</v>
      </c>
      <c r="P442" s="148">
        <f>O442*H442</f>
        <v>0</v>
      </c>
      <c r="Q442" s="148">
        <v>1E-4</v>
      </c>
      <c r="R442" s="148">
        <f>Q442*H442</f>
        <v>7.2255899999999998E-2</v>
      </c>
      <c r="S442" s="148">
        <v>0</v>
      </c>
      <c r="T442" s="149">
        <f>S442*H442</f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0" t="s">
        <v>157</v>
      </c>
      <c r="AT442" s="150" t="s">
        <v>153</v>
      </c>
      <c r="AU442" s="150" t="s">
        <v>161</v>
      </c>
      <c r="AY442" s="14" t="s">
        <v>150</v>
      </c>
      <c r="BE442" s="151">
        <f>IF(N442="základná",J442,0)</f>
        <v>0</v>
      </c>
      <c r="BF442" s="151">
        <f>IF(N442="znížená",J442,0)</f>
        <v>0</v>
      </c>
      <c r="BG442" s="151">
        <f>IF(N442="zákl. prenesená",J442,0)</f>
        <v>0</v>
      </c>
      <c r="BH442" s="151">
        <f>IF(N442="zníž. prenesená",J442,0)</f>
        <v>0</v>
      </c>
      <c r="BI442" s="151">
        <f>IF(N442="nulová",J442,0)</f>
        <v>0</v>
      </c>
      <c r="BJ442" s="14" t="s">
        <v>158</v>
      </c>
      <c r="BK442" s="151">
        <f>ROUND(I442*H442,2)</f>
        <v>0</v>
      </c>
      <c r="BL442" s="14" t="s">
        <v>157</v>
      </c>
      <c r="BM442" s="150" t="s">
        <v>1152</v>
      </c>
    </row>
    <row r="443" spans="1:65" s="2" customFormat="1" ht="21.75" customHeight="1">
      <c r="A443" s="26"/>
      <c r="B443" s="138"/>
      <c r="C443" s="139" t="s">
        <v>714</v>
      </c>
      <c r="D443" s="139" t="s">
        <v>153</v>
      </c>
      <c r="E443" s="140" t="s">
        <v>1153</v>
      </c>
      <c r="F443" s="141" t="s">
        <v>1154</v>
      </c>
      <c r="G443" s="142" t="s">
        <v>220</v>
      </c>
      <c r="H443" s="143">
        <v>2795.58</v>
      </c>
      <c r="I443" s="144"/>
      <c r="J443" s="144"/>
      <c r="K443" s="145"/>
      <c r="L443" s="27"/>
      <c r="M443" s="146" t="s">
        <v>1</v>
      </c>
      <c r="N443" s="147" t="s">
        <v>33</v>
      </c>
      <c r="O443" s="148">
        <v>0</v>
      </c>
      <c r="P443" s="148">
        <f>O443*H443</f>
        <v>0</v>
      </c>
      <c r="Q443" s="148">
        <v>1E-4</v>
      </c>
      <c r="R443" s="148">
        <f>Q443*H443</f>
        <v>0.27955800000000003</v>
      </c>
      <c r="S443" s="148">
        <v>0</v>
      </c>
      <c r="T443" s="149">
        <f>S443*H443</f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0" t="s">
        <v>157</v>
      </c>
      <c r="AT443" s="150" t="s">
        <v>153</v>
      </c>
      <c r="AU443" s="150" t="s">
        <v>161</v>
      </c>
      <c r="AY443" s="14" t="s">
        <v>150</v>
      </c>
      <c r="BE443" s="151">
        <f>IF(N443="základná",J443,0)</f>
        <v>0</v>
      </c>
      <c r="BF443" s="151">
        <f>IF(N443="znížená",J443,0)</f>
        <v>0</v>
      </c>
      <c r="BG443" s="151">
        <f>IF(N443="zákl. prenesená",J443,0)</f>
        <v>0</v>
      </c>
      <c r="BH443" s="151">
        <f>IF(N443="zníž. prenesená",J443,0)</f>
        <v>0</v>
      </c>
      <c r="BI443" s="151">
        <f>IF(N443="nulová",J443,0)</f>
        <v>0</v>
      </c>
      <c r="BJ443" s="14" t="s">
        <v>158</v>
      </c>
      <c r="BK443" s="151">
        <f>ROUND(I443*H443,2)</f>
        <v>0</v>
      </c>
      <c r="BL443" s="14" t="s">
        <v>157</v>
      </c>
      <c r="BM443" s="150" t="s">
        <v>1155</v>
      </c>
    </row>
    <row r="444" spans="1:65" s="12" customFormat="1" ht="20.85" customHeight="1">
      <c r="B444" s="126"/>
      <c r="D444" s="127" t="s">
        <v>66</v>
      </c>
      <c r="E444" s="136" t="s">
        <v>1156</v>
      </c>
      <c r="F444" s="136" t="s">
        <v>1157</v>
      </c>
      <c r="J444" s="137"/>
      <c r="L444" s="126"/>
      <c r="M444" s="130"/>
      <c r="N444" s="131"/>
      <c r="O444" s="131"/>
      <c r="P444" s="132">
        <f>P445</f>
        <v>0</v>
      </c>
      <c r="Q444" s="131"/>
      <c r="R444" s="132">
        <f>R445</f>
        <v>0</v>
      </c>
      <c r="S444" s="131"/>
      <c r="T444" s="133">
        <f>T445</f>
        <v>0.4844</v>
      </c>
      <c r="AR444" s="127" t="s">
        <v>75</v>
      </c>
      <c r="AT444" s="134" t="s">
        <v>66</v>
      </c>
      <c r="AU444" s="134" t="s">
        <v>158</v>
      </c>
      <c r="AY444" s="127" t="s">
        <v>150</v>
      </c>
      <c r="BK444" s="135">
        <f>BK445</f>
        <v>0</v>
      </c>
    </row>
    <row r="445" spans="1:65" s="2" customFormat="1" ht="21.75" customHeight="1">
      <c r="A445" s="26"/>
      <c r="B445" s="138"/>
      <c r="C445" s="139" t="s">
        <v>1158</v>
      </c>
      <c r="D445" s="139" t="s">
        <v>153</v>
      </c>
      <c r="E445" s="140" t="s">
        <v>1159</v>
      </c>
      <c r="F445" s="141" t="s">
        <v>1160</v>
      </c>
      <c r="G445" s="142" t="s">
        <v>220</v>
      </c>
      <c r="H445" s="143">
        <v>48.44</v>
      </c>
      <c r="I445" s="144"/>
      <c r="J445" s="144"/>
      <c r="K445" s="145"/>
      <c r="L445" s="27"/>
      <c r="M445" s="146" t="s">
        <v>1</v>
      </c>
      <c r="N445" s="147" t="s">
        <v>33</v>
      </c>
      <c r="O445" s="148">
        <v>0</v>
      </c>
      <c r="P445" s="148">
        <f>O445*H445</f>
        <v>0</v>
      </c>
      <c r="Q445" s="148">
        <v>0</v>
      </c>
      <c r="R445" s="148">
        <f>Q445*H445</f>
        <v>0</v>
      </c>
      <c r="S445" s="148">
        <v>0.01</v>
      </c>
      <c r="T445" s="149">
        <f>S445*H445</f>
        <v>0.4844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0" t="s">
        <v>157</v>
      </c>
      <c r="AT445" s="150" t="s">
        <v>153</v>
      </c>
      <c r="AU445" s="150" t="s">
        <v>161</v>
      </c>
      <c r="AY445" s="14" t="s">
        <v>150</v>
      </c>
      <c r="BE445" s="151">
        <f>IF(N445="základná",J445,0)</f>
        <v>0</v>
      </c>
      <c r="BF445" s="151">
        <f>IF(N445="znížená",J445,0)</f>
        <v>0</v>
      </c>
      <c r="BG445" s="151">
        <f>IF(N445="zákl. prenesená",J445,0)</f>
        <v>0</v>
      </c>
      <c r="BH445" s="151">
        <f>IF(N445="zníž. prenesená",J445,0)</f>
        <v>0</v>
      </c>
      <c r="BI445" s="151">
        <f>IF(N445="nulová",J445,0)</f>
        <v>0</v>
      </c>
      <c r="BJ445" s="14" t="s">
        <v>158</v>
      </c>
      <c r="BK445" s="151">
        <f>ROUND(I445*H445,2)</f>
        <v>0</v>
      </c>
      <c r="BL445" s="14" t="s">
        <v>157</v>
      </c>
      <c r="BM445" s="150" t="s">
        <v>1161</v>
      </c>
    </row>
    <row r="446" spans="1:65" s="12" customFormat="1" ht="25.9" customHeight="1">
      <c r="B446" s="126"/>
      <c r="D446" s="127" t="s">
        <v>66</v>
      </c>
      <c r="E446" s="128" t="s">
        <v>188</v>
      </c>
      <c r="F446" s="128" t="s">
        <v>1162</v>
      </c>
      <c r="J446" s="129"/>
      <c r="L446" s="126"/>
      <c r="M446" s="130"/>
      <c r="N446" s="131"/>
      <c r="O446" s="131"/>
      <c r="P446" s="132">
        <f>P447</f>
        <v>1546.2439999999999</v>
      </c>
      <c r="Q446" s="131"/>
      <c r="R446" s="132">
        <f>R447</f>
        <v>0</v>
      </c>
      <c r="S446" s="131"/>
      <c r="T446" s="133">
        <f>T447</f>
        <v>0</v>
      </c>
      <c r="AR446" s="127" t="s">
        <v>161</v>
      </c>
      <c r="AT446" s="134" t="s">
        <v>66</v>
      </c>
      <c r="AU446" s="134" t="s">
        <v>67</v>
      </c>
      <c r="AY446" s="127" t="s">
        <v>150</v>
      </c>
      <c r="BK446" s="135">
        <f>BK447</f>
        <v>0</v>
      </c>
    </row>
    <row r="447" spans="1:65" s="12" customFormat="1" ht="22.9" customHeight="1">
      <c r="B447" s="126"/>
      <c r="D447" s="127" t="s">
        <v>66</v>
      </c>
      <c r="E447" s="136" t="s">
        <v>1163</v>
      </c>
      <c r="F447" s="136" t="s">
        <v>1164</v>
      </c>
      <c r="J447" s="137"/>
      <c r="L447" s="126"/>
      <c r="M447" s="130"/>
      <c r="N447" s="131"/>
      <c r="O447" s="131"/>
      <c r="P447" s="132">
        <f>P448</f>
        <v>1546.2439999999999</v>
      </c>
      <c r="Q447" s="131"/>
      <c r="R447" s="132">
        <f>R448</f>
        <v>0</v>
      </c>
      <c r="S447" s="131"/>
      <c r="T447" s="133">
        <f>T448</f>
        <v>0</v>
      </c>
      <c r="AR447" s="127" t="s">
        <v>161</v>
      </c>
      <c r="AT447" s="134" t="s">
        <v>66</v>
      </c>
      <c r="AU447" s="134" t="s">
        <v>75</v>
      </c>
      <c r="AY447" s="127" t="s">
        <v>150</v>
      </c>
      <c r="BK447" s="135">
        <f>BK448</f>
        <v>0</v>
      </c>
    </row>
    <row r="448" spans="1:65" s="2" customFormat="1" ht="16.5" customHeight="1">
      <c r="A448" s="26"/>
      <c r="B448" s="138"/>
      <c r="C448" s="139" t="s">
        <v>717</v>
      </c>
      <c r="D448" s="139" t="s">
        <v>153</v>
      </c>
      <c r="E448" s="140" t="s">
        <v>1165</v>
      </c>
      <c r="F448" s="141" t="s">
        <v>1166</v>
      </c>
      <c r="G448" s="142" t="s">
        <v>463</v>
      </c>
      <c r="H448" s="143">
        <v>1</v>
      </c>
      <c r="I448" s="144"/>
      <c r="J448" s="144"/>
      <c r="K448" s="145"/>
      <c r="L448" s="27"/>
      <c r="M448" s="146" t="s">
        <v>1</v>
      </c>
      <c r="N448" s="147" t="s">
        <v>33</v>
      </c>
      <c r="O448" s="148">
        <v>1546.2439999999999</v>
      </c>
      <c r="P448" s="148">
        <f>O448*H448</f>
        <v>1546.2439999999999</v>
      </c>
      <c r="Q448" s="148">
        <v>0</v>
      </c>
      <c r="R448" s="148">
        <f>Q448*H448</f>
        <v>0</v>
      </c>
      <c r="S448" s="148">
        <v>0</v>
      </c>
      <c r="T448" s="149">
        <f>S448*H448</f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0" t="s">
        <v>282</v>
      </c>
      <c r="AT448" s="150" t="s">
        <v>153</v>
      </c>
      <c r="AU448" s="150" t="s">
        <v>158</v>
      </c>
      <c r="AY448" s="14" t="s">
        <v>150</v>
      </c>
      <c r="BE448" s="151">
        <f>IF(N448="základná",J448,0)</f>
        <v>0</v>
      </c>
      <c r="BF448" s="151">
        <f>IF(N448="znížená",J448,0)</f>
        <v>0</v>
      </c>
      <c r="BG448" s="151">
        <f>IF(N448="zákl. prenesená",J448,0)</f>
        <v>0</v>
      </c>
      <c r="BH448" s="151">
        <f>IF(N448="zníž. prenesená",J448,0)</f>
        <v>0</v>
      </c>
      <c r="BI448" s="151">
        <f>IF(N448="nulová",J448,0)</f>
        <v>0</v>
      </c>
      <c r="BJ448" s="14" t="s">
        <v>158</v>
      </c>
      <c r="BK448" s="151">
        <f>ROUND(I448*H448,2)</f>
        <v>0</v>
      </c>
      <c r="BL448" s="14" t="s">
        <v>282</v>
      </c>
      <c r="BM448" s="150" t="s">
        <v>1167</v>
      </c>
    </row>
    <row r="449" spans="1:65" s="12" customFormat="1" ht="25.9" customHeight="1">
      <c r="B449" s="126"/>
      <c r="D449" s="127" t="s">
        <v>66</v>
      </c>
      <c r="E449" s="128" t="s">
        <v>1168</v>
      </c>
      <c r="F449" s="128" t="s">
        <v>1169</v>
      </c>
      <c r="J449" s="129"/>
      <c r="L449" s="126"/>
      <c r="M449" s="130"/>
      <c r="N449" s="131"/>
      <c r="O449" s="131"/>
      <c r="P449" s="132">
        <f>P450</f>
        <v>0</v>
      </c>
      <c r="Q449" s="131"/>
      <c r="R449" s="132">
        <f>R450</f>
        <v>0</v>
      </c>
      <c r="S449" s="131"/>
      <c r="T449" s="133">
        <f>T450</f>
        <v>0</v>
      </c>
      <c r="AR449" s="127" t="s">
        <v>75</v>
      </c>
      <c r="AT449" s="134" t="s">
        <v>66</v>
      </c>
      <c r="AU449" s="134" t="s">
        <v>67</v>
      </c>
      <c r="AY449" s="127" t="s">
        <v>150</v>
      </c>
      <c r="BK449" s="135">
        <f>BK450</f>
        <v>0</v>
      </c>
    </row>
    <row r="450" spans="1:65" s="12" customFormat="1" ht="22.9" customHeight="1">
      <c r="B450" s="126"/>
      <c r="D450" s="127" t="s">
        <v>66</v>
      </c>
      <c r="E450" s="136" t="s">
        <v>1170</v>
      </c>
      <c r="F450" s="136" t="s">
        <v>1169</v>
      </c>
      <c r="J450" s="137"/>
      <c r="L450" s="126"/>
      <c r="M450" s="130"/>
      <c r="N450" s="131"/>
      <c r="O450" s="131"/>
      <c r="P450" s="132">
        <f>P451</f>
        <v>0</v>
      </c>
      <c r="Q450" s="131"/>
      <c r="R450" s="132">
        <f>R451</f>
        <v>0</v>
      </c>
      <c r="S450" s="131"/>
      <c r="T450" s="133">
        <f>T451</f>
        <v>0</v>
      </c>
      <c r="AR450" s="127" t="s">
        <v>75</v>
      </c>
      <c r="AT450" s="134" t="s">
        <v>66</v>
      </c>
      <c r="AU450" s="134" t="s">
        <v>75</v>
      </c>
      <c r="AY450" s="127" t="s">
        <v>150</v>
      </c>
      <c r="BK450" s="135">
        <f>BK451</f>
        <v>0</v>
      </c>
    </row>
    <row r="451" spans="1:65" s="2" customFormat="1" ht="21.75" customHeight="1">
      <c r="A451" s="26"/>
      <c r="B451" s="138"/>
      <c r="C451" s="139" t="s">
        <v>1171</v>
      </c>
      <c r="D451" s="139" t="s">
        <v>153</v>
      </c>
      <c r="E451" s="140" t="s">
        <v>1172</v>
      </c>
      <c r="F451" s="141" t="s">
        <v>1173</v>
      </c>
      <c r="G451" s="142" t="s">
        <v>228</v>
      </c>
      <c r="H451" s="143">
        <v>1</v>
      </c>
      <c r="I451" s="144"/>
      <c r="J451" s="144"/>
      <c r="K451" s="145"/>
      <c r="L451" s="27"/>
      <c r="M451" s="162" t="s">
        <v>1</v>
      </c>
      <c r="N451" s="163" t="s">
        <v>33</v>
      </c>
      <c r="O451" s="164">
        <v>0</v>
      </c>
      <c r="P451" s="164">
        <f>O451*H451</f>
        <v>0</v>
      </c>
      <c r="Q451" s="164">
        <v>0</v>
      </c>
      <c r="R451" s="164">
        <f>Q451*H451</f>
        <v>0</v>
      </c>
      <c r="S451" s="164">
        <v>0</v>
      </c>
      <c r="T451" s="165">
        <f>S451*H451</f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0" t="s">
        <v>157</v>
      </c>
      <c r="AT451" s="150" t="s">
        <v>153</v>
      </c>
      <c r="AU451" s="150" t="s">
        <v>158</v>
      </c>
      <c r="AY451" s="14" t="s">
        <v>150</v>
      </c>
      <c r="BE451" s="151">
        <f>IF(N451="základná",J451,0)</f>
        <v>0</v>
      </c>
      <c r="BF451" s="151">
        <f>IF(N451="znížená",J451,0)</f>
        <v>0</v>
      </c>
      <c r="BG451" s="151">
        <f>IF(N451="zákl. prenesená",J451,0)</f>
        <v>0</v>
      </c>
      <c r="BH451" s="151">
        <f>IF(N451="zníž. prenesená",J451,0)</f>
        <v>0</v>
      </c>
      <c r="BI451" s="151">
        <f>IF(N451="nulová",J451,0)</f>
        <v>0</v>
      </c>
      <c r="BJ451" s="14" t="s">
        <v>158</v>
      </c>
      <c r="BK451" s="151">
        <f>ROUND(I451*H451,2)</f>
        <v>0</v>
      </c>
      <c r="BL451" s="14" t="s">
        <v>157</v>
      </c>
      <c r="BM451" s="150" t="s">
        <v>1174</v>
      </c>
    </row>
    <row r="452" spans="1:65" s="2" customFormat="1" ht="6.95" customHeight="1">
      <c r="A452" s="26"/>
      <c r="B452" s="41"/>
      <c r="C452" s="42"/>
      <c r="D452" s="42"/>
      <c r="E452" s="42"/>
      <c r="F452" s="42"/>
      <c r="G452" s="42"/>
      <c r="H452" s="42"/>
      <c r="I452" s="42"/>
      <c r="J452" s="42"/>
      <c r="K452" s="42"/>
      <c r="L452" s="27"/>
      <c r="M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</row>
  </sheetData>
  <autoFilter ref="C145:K451"/>
  <mergeCells count="11">
    <mergeCell ref="I142:J142"/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33"/>
  <sheetViews>
    <sheetView showGridLines="0" workbookViewId="0">
      <selection activeCell="I100" sqref="I1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1175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ROUND((SUM(BE124:BE232)),  2)</f>
        <v>0</v>
      </c>
      <c r="G33" s="26"/>
      <c r="H33" s="26"/>
      <c r="I33" s="95">
        <v>0.2</v>
      </c>
      <c r="J33" s="94">
        <f>ROUND(((SUM(BE124:BE232))*I33),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ROUND((SUM(BF124:BF232)),  2)</f>
        <v>0</v>
      </c>
      <c r="G34" s="26"/>
      <c r="H34" s="26"/>
      <c r="I34" s="95">
        <v>0.2</v>
      </c>
      <c r="J34" s="94">
        <f>ROUND(((SUM(BF124:BF232))*I34),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ROUND((SUM(BG124:BG232)),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ROUND((SUM(BH124:BH232)),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ROUND((SUM(BI124:BI232)),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02 - D2. Zdravotechnika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1176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1177</v>
      </c>
      <c r="E98" s="113"/>
      <c r="F98" s="113"/>
      <c r="G98" s="113"/>
      <c r="H98" s="113"/>
      <c r="I98" s="113"/>
      <c r="J98" s="114"/>
      <c r="L98" s="111"/>
    </row>
    <row r="99" spans="1:31" s="10" customFormat="1" ht="19.899999999999999" customHeight="1">
      <c r="B99" s="111"/>
      <c r="D99" s="112" t="s">
        <v>1178</v>
      </c>
      <c r="E99" s="113"/>
      <c r="F99" s="113"/>
      <c r="G99" s="113"/>
      <c r="H99" s="113"/>
      <c r="I99" s="113"/>
      <c r="J99" s="114"/>
      <c r="L99" s="111"/>
    </row>
    <row r="100" spans="1:31" s="10" customFormat="1" ht="19.899999999999999" customHeight="1">
      <c r="B100" s="111"/>
      <c r="D100" s="112" t="s">
        <v>1179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1180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1181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1182</v>
      </c>
      <c r="E103" s="113"/>
      <c r="F103" s="113"/>
      <c r="G103" s="113"/>
      <c r="H103" s="113"/>
      <c r="I103" s="113"/>
      <c r="J103" s="114"/>
      <c r="L103" s="111"/>
    </row>
    <row r="104" spans="1:31" s="9" customFormat="1" ht="24.95" customHeight="1">
      <c r="B104" s="107"/>
      <c r="D104" s="108" t="s">
        <v>1183</v>
      </c>
      <c r="E104" s="109"/>
      <c r="F104" s="109"/>
      <c r="G104" s="109"/>
      <c r="H104" s="109"/>
      <c r="I104" s="109"/>
      <c r="J104" s="110"/>
      <c r="L104" s="107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136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11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3" t="str">
        <f>E7</f>
        <v>Prestavba objektu AB TSM ul. Klčové Nové Mesto nad Váhom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93" t="str">
        <f>E9</f>
        <v>02 - D2. Zdravotechnika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15</v>
      </c>
      <c r="D118" s="26"/>
      <c r="E118" s="26"/>
      <c r="F118" s="21" t="str">
        <f>F12</f>
        <v/>
      </c>
      <c r="G118" s="26"/>
      <c r="H118" s="26"/>
      <c r="I118" s="23" t="s">
        <v>17</v>
      </c>
      <c r="J118" s="49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18</v>
      </c>
      <c r="D120" s="26"/>
      <c r="E120" s="26"/>
      <c r="F120" s="21" t="str">
        <f>E15</f>
        <v xml:space="preserve"> </v>
      </c>
      <c r="G120" s="26"/>
      <c r="H120" s="26"/>
      <c r="I120" s="205" t="s">
        <v>2412</v>
      </c>
      <c r="J120" s="205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137</v>
      </c>
      <c r="D123" s="118" t="s">
        <v>52</v>
      </c>
      <c r="E123" s="118" t="s">
        <v>48</v>
      </c>
      <c r="F123" s="118" t="s">
        <v>49</v>
      </c>
      <c r="G123" s="118" t="s">
        <v>138</v>
      </c>
      <c r="H123" s="118" t="s">
        <v>139</v>
      </c>
      <c r="I123" s="118" t="s">
        <v>140</v>
      </c>
      <c r="J123" s="119" t="s">
        <v>103</v>
      </c>
      <c r="K123" s="120" t="s">
        <v>141</v>
      </c>
      <c r="L123" s="121"/>
      <c r="M123" s="56" t="s">
        <v>1</v>
      </c>
      <c r="N123" s="57" t="s">
        <v>31</v>
      </c>
      <c r="O123" s="57" t="s">
        <v>142</v>
      </c>
      <c r="P123" s="57" t="s">
        <v>143</v>
      </c>
      <c r="Q123" s="57" t="s">
        <v>144</v>
      </c>
      <c r="R123" s="57" t="s">
        <v>145</v>
      </c>
      <c r="S123" s="57" t="s">
        <v>146</v>
      </c>
      <c r="T123" s="58" t="s">
        <v>147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104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P125+P229</f>
        <v>0</v>
      </c>
      <c r="Q124" s="60"/>
      <c r="R124" s="123">
        <f>R125+R229</f>
        <v>20.243919999999999</v>
      </c>
      <c r="S124" s="60"/>
      <c r="T124" s="124">
        <f>T125+T229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105</v>
      </c>
      <c r="BK124" s="125">
        <f>BK125+BK229</f>
        <v>0</v>
      </c>
    </row>
    <row r="125" spans="1:65" s="12" customFormat="1" ht="25.9" customHeight="1">
      <c r="B125" s="126"/>
      <c r="D125" s="127" t="s">
        <v>66</v>
      </c>
      <c r="E125" s="128" t="s">
        <v>1172</v>
      </c>
      <c r="F125" s="128" t="s">
        <v>1184</v>
      </c>
      <c r="J125" s="129"/>
      <c r="L125" s="126"/>
      <c r="M125" s="130"/>
      <c r="N125" s="131"/>
      <c r="O125" s="131"/>
      <c r="P125" s="132">
        <f>P126+P136+P157+P182+P219+P223</f>
        <v>0</v>
      </c>
      <c r="Q125" s="131"/>
      <c r="R125" s="132">
        <f>R126+R136+R157+R182+R219+R223</f>
        <v>20.243919999999999</v>
      </c>
      <c r="S125" s="131"/>
      <c r="T125" s="133">
        <f>T126+T136+T157+T182+T219+T223</f>
        <v>0</v>
      </c>
      <c r="AR125" s="127" t="s">
        <v>158</v>
      </c>
      <c r="AT125" s="134" t="s">
        <v>66</v>
      </c>
      <c r="AU125" s="134" t="s">
        <v>67</v>
      </c>
      <c r="AY125" s="127" t="s">
        <v>150</v>
      </c>
      <c r="BK125" s="135">
        <f>BK126+BK136+BK157+BK182+BK219+BK223</f>
        <v>0</v>
      </c>
    </row>
    <row r="126" spans="1:65" s="12" customFormat="1" ht="22.9" customHeight="1">
      <c r="B126" s="126"/>
      <c r="D126" s="127" t="s">
        <v>66</v>
      </c>
      <c r="E126" s="136" t="s">
        <v>1185</v>
      </c>
      <c r="F126" s="136" t="s">
        <v>1186</v>
      </c>
      <c r="J126" s="137"/>
      <c r="L126" s="126"/>
      <c r="M126" s="130"/>
      <c r="N126" s="131"/>
      <c r="O126" s="131"/>
      <c r="P126" s="132">
        <f>SUM(P127:P135)</f>
        <v>0</v>
      </c>
      <c r="Q126" s="131"/>
      <c r="R126" s="132">
        <f>SUM(R127:R135)</f>
        <v>2.2710000000000001E-2</v>
      </c>
      <c r="S126" s="131"/>
      <c r="T126" s="133">
        <f>SUM(T127:T135)</f>
        <v>0</v>
      </c>
      <c r="AR126" s="127" t="s">
        <v>158</v>
      </c>
      <c r="AT126" s="134" t="s">
        <v>66</v>
      </c>
      <c r="AU126" s="134" t="s">
        <v>75</v>
      </c>
      <c r="AY126" s="127" t="s">
        <v>150</v>
      </c>
      <c r="BK126" s="135">
        <f>SUM(BK127:BK135)</f>
        <v>0</v>
      </c>
    </row>
    <row r="127" spans="1:65" s="2" customFormat="1" ht="21.75" customHeight="1">
      <c r="A127" s="26"/>
      <c r="B127" s="138"/>
      <c r="C127" s="139" t="s">
        <v>75</v>
      </c>
      <c r="D127" s="139" t="s">
        <v>153</v>
      </c>
      <c r="E127" s="140" t="s">
        <v>1187</v>
      </c>
      <c r="F127" s="141" t="s">
        <v>1188</v>
      </c>
      <c r="G127" s="142" t="s">
        <v>205</v>
      </c>
      <c r="H127" s="143">
        <v>389</v>
      </c>
      <c r="I127" s="144"/>
      <c r="J127" s="144"/>
      <c r="K127" s="145"/>
      <c r="L127" s="27"/>
      <c r="M127" s="146" t="s">
        <v>1</v>
      </c>
      <c r="N127" s="147" t="s">
        <v>33</v>
      </c>
      <c r="O127" s="148">
        <v>0</v>
      </c>
      <c r="P127" s="148">
        <f t="shared" ref="P127:P135" si="0">O127*H127</f>
        <v>0</v>
      </c>
      <c r="Q127" s="148">
        <v>2.0000000000000002E-5</v>
      </c>
      <c r="R127" s="148">
        <f t="shared" ref="R127:R135" si="1">Q127*H127</f>
        <v>7.7800000000000005E-3</v>
      </c>
      <c r="S127" s="148">
        <v>0</v>
      </c>
      <c r="T127" s="149">
        <f t="shared" ref="T127:T135" si="2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186</v>
      </c>
      <c r="AT127" s="150" t="s">
        <v>153</v>
      </c>
      <c r="AU127" s="150" t="s">
        <v>158</v>
      </c>
      <c r="AY127" s="14" t="s">
        <v>150</v>
      </c>
      <c r="BE127" s="151">
        <f t="shared" ref="BE127:BE135" si="3">IF(N127="základná",J127,0)</f>
        <v>0</v>
      </c>
      <c r="BF127" s="151">
        <f t="shared" ref="BF127:BF135" si="4">IF(N127="znížená",J127,0)</f>
        <v>0</v>
      </c>
      <c r="BG127" s="151">
        <f t="shared" ref="BG127:BG135" si="5">IF(N127="zákl. prenesená",J127,0)</f>
        <v>0</v>
      </c>
      <c r="BH127" s="151">
        <f t="shared" ref="BH127:BH135" si="6">IF(N127="zníž. prenesená",J127,0)</f>
        <v>0</v>
      </c>
      <c r="BI127" s="151">
        <f t="shared" ref="BI127:BI135" si="7">IF(N127="nulová",J127,0)</f>
        <v>0</v>
      </c>
      <c r="BJ127" s="14" t="s">
        <v>158</v>
      </c>
      <c r="BK127" s="151">
        <f t="shared" ref="BK127:BK135" si="8">ROUND(I127*H127,2)</f>
        <v>0</v>
      </c>
      <c r="BL127" s="14" t="s">
        <v>186</v>
      </c>
      <c r="BM127" s="150" t="s">
        <v>158</v>
      </c>
    </row>
    <row r="128" spans="1:65" s="2" customFormat="1" ht="16.5" customHeight="1">
      <c r="A128" s="26"/>
      <c r="B128" s="138"/>
      <c r="C128" s="152" t="s">
        <v>158</v>
      </c>
      <c r="D128" s="152" t="s">
        <v>188</v>
      </c>
      <c r="E128" s="153" t="s">
        <v>1189</v>
      </c>
      <c r="F128" s="154" t="s">
        <v>1190</v>
      </c>
      <c r="G128" s="155" t="s">
        <v>205</v>
      </c>
      <c r="H128" s="156">
        <v>149</v>
      </c>
      <c r="I128" s="157"/>
      <c r="J128" s="157"/>
      <c r="K128" s="158"/>
      <c r="L128" s="159"/>
      <c r="M128" s="160" t="s">
        <v>1</v>
      </c>
      <c r="N128" s="161" t="s">
        <v>33</v>
      </c>
      <c r="O128" s="148">
        <v>0</v>
      </c>
      <c r="P128" s="148">
        <f t="shared" si="0"/>
        <v>0</v>
      </c>
      <c r="Q128" s="148">
        <v>1.0000000000000001E-5</v>
      </c>
      <c r="R128" s="148">
        <f t="shared" si="1"/>
        <v>1.4900000000000002E-3</v>
      </c>
      <c r="S128" s="148">
        <v>0</v>
      </c>
      <c r="T128" s="149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216</v>
      </c>
      <c r="AT128" s="150" t="s">
        <v>188</v>
      </c>
      <c r="AU128" s="150" t="s">
        <v>158</v>
      </c>
      <c r="AY128" s="14" t="s">
        <v>150</v>
      </c>
      <c r="BE128" s="151">
        <f t="shared" si="3"/>
        <v>0</v>
      </c>
      <c r="BF128" s="151">
        <f t="shared" si="4"/>
        <v>0</v>
      </c>
      <c r="BG128" s="151">
        <f t="shared" si="5"/>
        <v>0</v>
      </c>
      <c r="BH128" s="151">
        <f t="shared" si="6"/>
        <v>0</v>
      </c>
      <c r="BI128" s="151">
        <f t="shared" si="7"/>
        <v>0</v>
      </c>
      <c r="BJ128" s="14" t="s">
        <v>158</v>
      </c>
      <c r="BK128" s="151">
        <f t="shared" si="8"/>
        <v>0</v>
      </c>
      <c r="BL128" s="14" t="s">
        <v>186</v>
      </c>
      <c r="BM128" s="150" t="s">
        <v>157</v>
      </c>
    </row>
    <row r="129" spans="1:65" s="2" customFormat="1" ht="16.5" customHeight="1">
      <c r="A129" s="26"/>
      <c r="B129" s="138"/>
      <c r="C129" s="152" t="s">
        <v>161</v>
      </c>
      <c r="D129" s="152" t="s">
        <v>188</v>
      </c>
      <c r="E129" s="153" t="s">
        <v>1191</v>
      </c>
      <c r="F129" s="154" t="s">
        <v>1192</v>
      </c>
      <c r="G129" s="155" t="s">
        <v>205</v>
      </c>
      <c r="H129" s="156">
        <v>185</v>
      </c>
      <c r="I129" s="157"/>
      <c r="J129" s="157"/>
      <c r="K129" s="158"/>
      <c r="L129" s="159"/>
      <c r="M129" s="160" t="s">
        <v>1</v>
      </c>
      <c r="N129" s="161" t="s">
        <v>33</v>
      </c>
      <c r="O129" s="148">
        <v>0</v>
      </c>
      <c r="P129" s="148">
        <f t="shared" si="0"/>
        <v>0</v>
      </c>
      <c r="Q129" s="148">
        <v>4.0000000000000003E-5</v>
      </c>
      <c r="R129" s="148">
        <f t="shared" si="1"/>
        <v>7.4000000000000003E-3</v>
      </c>
      <c r="S129" s="148">
        <v>0</v>
      </c>
      <c r="T129" s="149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216</v>
      </c>
      <c r="AT129" s="150" t="s">
        <v>188</v>
      </c>
      <c r="AU129" s="150" t="s">
        <v>158</v>
      </c>
      <c r="AY129" s="14" t="s">
        <v>150</v>
      </c>
      <c r="BE129" s="151">
        <f t="shared" si="3"/>
        <v>0</v>
      </c>
      <c r="BF129" s="151">
        <f t="shared" si="4"/>
        <v>0</v>
      </c>
      <c r="BG129" s="151">
        <f t="shared" si="5"/>
        <v>0</v>
      </c>
      <c r="BH129" s="151">
        <f t="shared" si="6"/>
        <v>0</v>
      </c>
      <c r="BI129" s="151">
        <f t="shared" si="7"/>
        <v>0</v>
      </c>
      <c r="BJ129" s="14" t="s">
        <v>158</v>
      </c>
      <c r="BK129" s="151">
        <f t="shared" si="8"/>
        <v>0</v>
      </c>
      <c r="BL129" s="14" t="s">
        <v>186</v>
      </c>
      <c r="BM129" s="150" t="s">
        <v>164</v>
      </c>
    </row>
    <row r="130" spans="1:65" s="2" customFormat="1" ht="16.5" customHeight="1">
      <c r="A130" s="26"/>
      <c r="B130" s="138"/>
      <c r="C130" s="152" t="s">
        <v>157</v>
      </c>
      <c r="D130" s="152" t="s">
        <v>188</v>
      </c>
      <c r="E130" s="153" t="s">
        <v>1193</v>
      </c>
      <c r="F130" s="154" t="s">
        <v>1194</v>
      </c>
      <c r="G130" s="155" t="s">
        <v>205</v>
      </c>
      <c r="H130" s="156">
        <v>33</v>
      </c>
      <c r="I130" s="157"/>
      <c r="J130" s="157"/>
      <c r="K130" s="158"/>
      <c r="L130" s="159"/>
      <c r="M130" s="160" t="s">
        <v>1</v>
      </c>
      <c r="N130" s="161" t="s">
        <v>33</v>
      </c>
      <c r="O130" s="148">
        <v>0</v>
      </c>
      <c r="P130" s="148">
        <f t="shared" si="0"/>
        <v>0</v>
      </c>
      <c r="Q130" s="148">
        <v>5.0000000000000002E-5</v>
      </c>
      <c r="R130" s="148">
        <f t="shared" si="1"/>
        <v>1.65E-3</v>
      </c>
      <c r="S130" s="148">
        <v>0</v>
      </c>
      <c r="T130" s="149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216</v>
      </c>
      <c r="AT130" s="150" t="s">
        <v>188</v>
      </c>
      <c r="AU130" s="150" t="s">
        <v>158</v>
      </c>
      <c r="AY130" s="14" t="s">
        <v>150</v>
      </c>
      <c r="BE130" s="151">
        <f t="shared" si="3"/>
        <v>0</v>
      </c>
      <c r="BF130" s="151">
        <f t="shared" si="4"/>
        <v>0</v>
      </c>
      <c r="BG130" s="151">
        <f t="shared" si="5"/>
        <v>0</v>
      </c>
      <c r="BH130" s="151">
        <f t="shared" si="6"/>
        <v>0</v>
      </c>
      <c r="BI130" s="151">
        <f t="shared" si="7"/>
        <v>0</v>
      </c>
      <c r="BJ130" s="14" t="s">
        <v>158</v>
      </c>
      <c r="BK130" s="151">
        <f t="shared" si="8"/>
        <v>0</v>
      </c>
      <c r="BL130" s="14" t="s">
        <v>186</v>
      </c>
      <c r="BM130" s="150" t="s">
        <v>169</v>
      </c>
    </row>
    <row r="131" spans="1:65" s="2" customFormat="1" ht="16.5" customHeight="1">
      <c r="A131" s="26"/>
      <c r="B131" s="138"/>
      <c r="C131" s="152" t="s">
        <v>170</v>
      </c>
      <c r="D131" s="152" t="s">
        <v>188</v>
      </c>
      <c r="E131" s="153" t="s">
        <v>1195</v>
      </c>
      <c r="F131" s="154" t="s">
        <v>1196</v>
      </c>
      <c r="G131" s="155" t="s">
        <v>205</v>
      </c>
      <c r="H131" s="156">
        <v>22</v>
      </c>
      <c r="I131" s="157"/>
      <c r="J131" s="157"/>
      <c r="K131" s="158"/>
      <c r="L131" s="159"/>
      <c r="M131" s="160" t="s">
        <v>1</v>
      </c>
      <c r="N131" s="161" t="s">
        <v>33</v>
      </c>
      <c r="O131" s="148">
        <v>0</v>
      </c>
      <c r="P131" s="148">
        <f t="shared" si="0"/>
        <v>0</v>
      </c>
      <c r="Q131" s="148">
        <v>4.0000000000000003E-5</v>
      </c>
      <c r="R131" s="148">
        <f t="shared" si="1"/>
        <v>8.8000000000000003E-4</v>
      </c>
      <c r="S131" s="148">
        <v>0</v>
      </c>
      <c r="T131" s="149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216</v>
      </c>
      <c r="AT131" s="150" t="s">
        <v>188</v>
      </c>
      <c r="AU131" s="150" t="s">
        <v>158</v>
      </c>
      <c r="AY131" s="14" t="s">
        <v>150</v>
      </c>
      <c r="BE131" s="151">
        <f t="shared" si="3"/>
        <v>0</v>
      </c>
      <c r="BF131" s="151">
        <f t="shared" si="4"/>
        <v>0</v>
      </c>
      <c r="BG131" s="151">
        <f t="shared" si="5"/>
        <v>0</v>
      </c>
      <c r="BH131" s="151">
        <f t="shared" si="6"/>
        <v>0</v>
      </c>
      <c r="BI131" s="151">
        <f t="shared" si="7"/>
        <v>0</v>
      </c>
      <c r="BJ131" s="14" t="s">
        <v>158</v>
      </c>
      <c r="BK131" s="151">
        <f t="shared" si="8"/>
        <v>0</v>
      </c>
      <c r="BL131" s="14" t="s">
        <v>186</v>
      </c>
      <c r="BM131" s="150" t="s">
        <v>174</v>
      </c>
    </row>
    <row r="132" spans="1:65" s="2" customFormat="1" ht="21.75" customHeight="1">
      <c r="A132" s="26"/>
      <c r="B132" s="138"/>
      <c r="C132" s="139" t="s">
        <v>164</v>
      </c>
      <c r="D132" s="139" t="s">
        <v>153</v>
      </c>
      <c r="E132" s="140" t="s">
        <v>1197</v>
      </c>
      <c r="F132" s="141" t="s">
        <v>1198</v>
      </c>
      <c r="G132" s="142" t="s">
        <v>205</v>
      </c>
      <c r="H132" s="143">
        <v>21</v>
      </c>
      <c r="I132" s="144"/>
      <c r="J132" s="144"/>
      <c r="K132" s="145"/>
      <c r="L132" s="27"/>
      <c r="M132" s="146" t="s">
        <v>1</v>
      </c>
      <c r="N132" s="147" t="s">
        <v>33</v>
      </c>
      <c r="O132" s="148">
        <v>0</v>
      </c>
      <c r="P132" s="148">
        <f t="shared" si="0"/>
        <v>0</v>
      </c>
      <c r="Q132" s="148">
        <v>2.0000000000000002E-5</v>
      </c>
      <c r="R132" s="148">
        <f t="shared" si="1"/>
        <v>4.2000000000000002E-4</v>
      </c>
      <c r="S132" s="148">
        <v>0</v>
      </c>
      <c r="T132" s="149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186</v>
      </c>
      <c r="AT132" s="150" t="s">
        <v>153</v>
      </c>
      <c r="AU132" s="150" t="s">
        <v>158</v>
      </c>
      <c r="AY132" s="14" t="s">
        <v>150</v>
      </c>
      <c r="BE132" s="151">
        <f t="shared" si="3"/>
        <v>0</v>
      </c>
      <c r="BF132" s="151">
        <f t="shared" si="4"/>
        <v>0</v>
      </c>
      <c r="BG132" s="151">
        <f t="shared" si="5"/>
        <v>0</v>
      </c>
      <c r="BH132" s="151">
        <f t="shared" si="6"/>
        <v>0</v>
      </c>
      <c r="BI132" s="151">
        <f t="shared" si="7"/>
        <v>0</v>
      </c>
      <c r="BJ132" s="14" t="s">
        <v>158</v>
      </c>
      <c r="BK132" s="151">
        <f t="shared" si="8"/>
        <v>0</v>
      </c>
      <c r="BL132" s="14" t="s">
        <v>186</v>
      </c>
      <c r="BM132" s="150" t="s">
        <v>179</v>
      </c>
    </row>
    <row r="133" spans="1:65" s="2" customFormat="1" ht="16.5" customHeight="1">
      <c r="A133" s="26"/>
      <c r="B133" s="138"/>
      <c r="C133" s="152" t="s">
        <v>180</v>
      </c>
      <c r="D133" s="152" t="s">
        <v>188</v>
      </c>
      <c r="E133" s="153" t="s">
        <v>1199</v>
      </c>
      <c r="F133" s="154" t="s">
        <v>1200</v>
      </c>
      <c r="G133" s="155" t="s">
        <v>205</v>
      </c>
      <c r="H133" s="156">
        <v>9</v>
      </c>
      <c r="I133" s="157"/>
      <c r="J133" s="157"/>
      <c r="K133" s="158"/>
      <c r="L133" s="159"/>
      <c r="M133" s="160" t="s">
        <v>1</v>
      </c>
      <c r="N133" s="161" t="s">
        <v>33</v>
      </c>
      <c r="O133" s="148">
        <v>0</v>
      </c>
      <c r="P133" s="148">
        <f t="shared" si="0"/>
        <v>0</v>
      </c>
      <c r="Q133" s="148">
        <v>9.0000000000000006E-5</v>
      </c>
      <c r="R133" s="148">
        <f t="shared" si="1"/>
        <v>8.1000000000000006E-4</v>
      </c>
      <c r="S133" s="148">
        <v>0</v>
      </c>
      <c r="T133" s="149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216</v>
      </c>
      <c r="AT133" s="150" t="s">
        <v>188</v>
      </c>
      <c r="AU133" s="150" t="s">
        <v>158</v>
      </c>
      <c r="AY133" s="14" t="s">
        <v>150</v>
      </c>
      <c r="BE133" s="151">
        <f t="shared" si="3"/>
        <v>0</v>
      </c>
      <c r="BF133" s="151">
        <f t="shared" si="4"/>
        <v>0</v>
      </c>
      <c r="BG133" s="151">
        <f t="shared" si="5"/>
        <v>0</v>
      </c>
      <c r="BH133" s="151">
        <f t="shared" si="6"/>
        <v>0</v>
      </c>
      <c r="BI133" s="151">
        <f t="shared" si="7"/>
        <v>0</v>
      </c>
      <c r="BJ133" s="14" t="s">
        <v>158</v>
      </c>
      <c r="BK133" s="151">
        <f t="shared" si="8"/>
        <v>0</v>
      </c>
      <c r="BL133" s="14" t="s">
        <v>186</v>
      </c>
      <c r="BM133" s="150" t="s">
        <v>183</v>
      </c>
    </row>
    <row r="134" spans="1:65" s="2" customFormat="1" ht="16.5" customHeight="1">
      <c r="A134" s="26"/>
      <c r="B134" s="138"/>
      <c r="C134" s="152" t="s">
        <v>169</v>
      </c>
      <c r="D134" s="152" t="s">
        <v>188</v>
      </c>
      <c r="E134" s="153" t="s">
        <v>1201</v>
      </c>
      <c r="F134" s="154" t="s">
        <v>1202</v>
      </c>
      <c r="G134" s="155" t="s">
        <v>205</v>
      </c>
      <c r="H134" s="156">
        <v>12</v>
      </c>
      <c r="I134" s="157"/>
      <c r="J134" s="157"/>
      <c r="K134" s="158"/>
      <c r="L134" s="159"/>
      <c r="M134" s="160" t="s">
        <v>1</v>
      </c>
      <c r="N134" s="161" t="s">
        <v>33</v>
      </c>
      <c r="O134" s="148">
        <v>0</v>
      </c>
      <c r="P134" s="148">
        <f t="shared" si="0"/>
        <v>0</v>
      </c>
      <c r="Q134" s="148">
        <v>1.9000000000000001E-4</v>
      </c>
      <c r="R134" s="148">
        <f t="shared" si="1"/>
        <v>2.2799999999999999E-3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216</v>
      </c>
      <c r="AT134" s="150" t="s">
        <v>188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186</v>
      </c>
      <c r="BM134" s="150" t="s">
        <v>186</v>
      </c>
    </row>
    <row r="135" spans="1:65" s="2" customFormat="1" ht="21.75" customHeight="1">
      <c r="A135" s="26"/>
      <c r="B135" s="138"/>
      <c r="C135" s="139" t="s">
        <v>187</v>
      </c>
      <c r="D135" s="139" t="s">
        <v>153</v>
      </c>
      <c r="E135" s="140" t="s">
        <v>1203</v>
      </c>
      <c r="F135" s="141" t="s">
        <v>1204</v>
      </c>
      <c r="G135" s="142" t="s">
        <v>554</v>
      </c>
      <c r="H135" s="143">
        <v>14.672000000000001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186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186</v>
      </c>
      <c r="BM135" s="150" t="s">
        <v>192</v>
      </c>
    </row>
    <row r="136" spans="1:65" s="12" customFormat="1" ht="22.9" customHeight="1">
      <c r="B136" s="126"/>
      <c r="D136" s="127" t="s">
        <v>66</v>
      </c>
      <c r="E136" s="136" t="s">
        <v>1205</v>
      </c>
      <c r="F136" s="136" t="s">
        <v>1206</v>
      </c>
      <c r="J136" s="137"/>
      <c r="L136" s="126"/>
      <c r="M136" s="130"/>
      <c r="N136" s="131"/>
      <c r="O136" s="131"/>
      <c r="P136" s="132">
        <f>SUM(P137:P156)</f>
        <v>0</v>
      </c>
      <c r="Q136" s="131"/>
      <c r="R136" s="132">
        <f>SUM(R137:R156)</f>
        <v>0.29904999999999998</v>
      </c>
      <c r="S136" s="131"/>
      <c r="T136" s="133">
        <f>SUM(T137:T156)</f>
        <v>0</v>
      </c>
      <c r="AR136" s="127" t="s">
        <v>158</v>
      </c>
      <c r="AT136" s="134" t="s">
        <v>66</v>
      </c>
      <c r="AU136" s="134" t="s">
        <v>75</v>
      </c>
      <c r="AY136" s="127" t="s">
        <v>150</v>
      </c>
      <c r="BK136" s="135">
        <f>SUM(BK137:BK156)</f>
        <v>0</v>
      </c>
    </row>
    <row r="137" spans="1:65" s="2" customFormat="1" ht="21.75" customHeight="1">
      <c r="A137" s="26"/>
      <c r="B137" s="138"/>
      <c r="C137" s="139" t="s">
        <v>174</v>
      </c>
      <c r="D137" s="139" t="s">
        <v>153</v>
      </c>
      <c r="E137" s="140" t="s">
        <v>1207</v>
      </c>
      <c r="F137" s="141" t="s">
        <v>1208</v>
      </c>
      <c r="G137" s="142" t="s">
        <v>205</v>
      </c>
      <c r="H137" s="143">
        <v>60</v>
      </c>
      <c r="I137" s="144"/>
      <c r="J137" s="144"/>
      <c r="K137" s="145"/>
      <c r="L137" s="27"/>
      <c r="M137" s="146" t="s">
        <v>1</v>
      </c>
      <c r="N137" s="147" t="s">
        <v>33</v>
      </c>
      <c r="O137" s="148">
        <v>0</v>
      </c>
      <c r="P137" s="148">
        <f t="shared" ref="P137:P156" si="9">O137*H137</f>
        <v>0</v>
      </c>
      <c r="Q137" s="148">
        <v>1.5299999999999999E-3</v>
      </c>
      <c r="R137" s="148">
        <f t="shared" ref="R137:R156" si="10">Q137*H137</f>
        <v>9.1799999999999993E-2</v>
      </c>
      <c r="S137" s="148">
        <v>0</v>
      </c>
      <c r="T137" s="149">
        <f t="shared" ref="T137:T156" si="11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186</v>
      </c>
      <c r="AT137" s="150" t="s">
        <v>153</v>
      </c>
      <c r="AU137" s="150" t="s">
        <v>158</v>
      </c>
      <c r="AY137" s="14" t="s">
        <v>150</v>
      </c>
      <c r="BE137" s="151">
        <f t="shared" ref="BE137:BE156" si="12">IF(N137="základná",J137,0)</f>
        <v>0</v>
      </c>
      <c r="BF137" s="151">
        <f t="shared" ref="BF137:BF156" si="13">IF(N137="znížená",J137,0)</f>
        <v>0</v>
      </c>
      <c r="BG137" s="151">
        <f t="shared" ref="BG137:BG156" si="14">IF(N137="zákl. prenesená",J137,0)</f>
        <v>0</v>
      </c>
      <c r="BH137" s="151">
        <f t="shared" ref="BH137:BH156" si="15">IF(N137="zníž. prenesená",J137,0)</f>
        <v>0</v>
      </c>
      <c r="BI137" s="151">
        <f t="shared" ref="BI137:BI156" si="16">IF(N137="nulová",J137,0)</f>
        <v>0</v>
      </c>
      <c r="BJ137" s="14" t="s">
        <v>158</v>
      </c>
      <c r="BK137" s="151">
        <f t="shared" ref="BK137:BK156" si="17">ROUND(I137*H137,2)</f>
        <v>0</v>
      </c>
      <c r="BL137" s="14" t="s">
        <v>186</v>
      </c>
      <c r="BM137" s="150" t="s">
        <v>7</v>
      </c>
    </row>
    <row r="138" spans="1:65" s="2" customFormat="1" ht="21.75" customHeight="1">
      <c r="A138" s="26"/>
      <c r="B138" s="138"/>
      <c r="C138" s="139" t="s">
        <v>195</v>
      </c>
      <c r="D138" s="139" t="s">
        <v>153</v>
      </c>
      <c r="E138" s="140" t="s">
        <v>1209</v>
      </c>
      <c r="F138" s="141" t="s">
        <v>1210</v>
      </c>
      <c r="G138" s="142" t="s">
        <v>205</v>
      </c>
      <c r="H138" s="143">
        <v>60</v>
      </c>
      <c r="I138" s="144"/>
      <c r="J138" s="144"/>
      <c r="K138" s="145"/>
      <c r="L138" s="27"/>
      <c r="M138" s="146" t="s">
        <v>1</v>
      </c>
      <c r="N138" s="147" t="s">
        <v>33</v>
      </c>
      <c r="O138" s="148">
        <v>0</v>
      </c>
      <c r="P138" s="148">
        <f t="shared" si="9"/>
        <v>0</v>
      </c>
      <c r="Q138" s="148">
        <v>1.5299999999999999E-3</v>
      </c>
      <c r="R138" s="148">
        <f t="shared" si="10"/>
        <v>9.1799999999999993E-2</v>
      </c>
      <c r="S138" s="148">
        <v>0</v>
      </c>
      <c r="T138" s="149">
        <f t="shared" si="11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186</v>
      </c>
      <c r="AT138" s="150" t="s">
        <v>153</v>
      </c>
      <c r="AU138" s="150" t="s">
        <v>158</v>
      </c>
      <c r="AY138" s="14" t="s">
        <v>150</v>
      </c>
      <c r="BE138" s="151">
        <f t="shared" si="12"/>
        <v>0</v>
      </c>
      <c r="BF138" s="151">
        <f t="shared" si="13"/>
        <v>0</v>
      </c>
      <c r="BG138" s="151">
        <f t="shared" si="14"/>
        <v>0</v>
      </c>
      <c r="BH138" s="151">
        <f t="shared" si="15"/>
        <v>0</v>
      </c>
      <c r="BI138" s="151">
        <f t="shared" si="16"/>
        <v>0</v>
      </c>
      <c r="BJ138" s="14" t="s">
        <v>158</v>
      </c>
      <c r="BK138" s="151">
        <f t="shared" si="17"/>
        <v>0</v>
      </c>
      <c r="BL138" s="14" t="s">
        <v>186</v>
      </c>
      <c r="BM138" s="150" t="s">
        <v>198</v>
      </c>
    </row>
    <row r="139" spans="1:65" s="2" customFormat="1" ht="21.75" customHeight="1">
      <c r="A139" s="26"/>
      <c r="B139" s="138"/>
      <c r="C139" s="139" t="s">
        <v>179</v>
      </c>
      <c r="D139" s="139" t="s">
        <v>153</v>
      </c>
      <c r="E139" s="140" t="s">
        <v>1211</v>
      </c>
      <c r="F139" s="141" t="s">
        <v>1212</v>
      </c>
      <c r="G139" s="142" t="s">
        <v>205</v>
      </c>
      <c r="H139" s="143">
        <v>22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si="9"/>
        <v>0</v>
      </c>
      <c r="Q139" s="148">
        <v>5.9000000000000003E-4</v>
      </c>
      <c r="R139" s="148">
        <f t="shared" si="10"/>
        <v>1.298E-2</v>
      </c>
      <c r="S139" s="148">
        <v>0</v>
      </c>
      <c r="T139" s="149">
        <f t="shared" si="11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186</v>
      </c>
      <c r="AT139" s="150" t="s">
        <v>153</v>
      </c>
      <c r="AU139" s="150" t="s">
        <v>158</v>
      </c>
      <c r="AY139" s="14" t="s">
        <v>150</v>
      </c>
      <c r="BE139" s="151">
        <f t="shared" si="12"/>
        <v>0</v>
      </c>
      <c r="BF139" s="151">
        <f t="shared" si="13"/>
        <v>0</v>
      </c>
      <c r="BG139" s="151">
        <f t="shared" si="14"/>
        <v>0</v>
      </c>
      <c r="BH139" s="151">
        <f t="shared" si="15"/>
        <v>0</v>
      </c>
      <c r="BI139" s="151">
        <f t="shared" si="16"/>
        <v>0</v>
      </c>
      <c r="BJ139" s="14" t="s">
        <v>158</v>
      </c>
      <c r="BK139" s="151">
        <f t="shared" si="17"/>
        <v>0</v>
      </c>
      <c r="BL139" s="14" t="s">
        <v>186</v>
      </c>
      <c r="BM139" s="150" t="s">
        <v>201</v>
      </c>
    </row>
    <row r="140" spans="1:65" s="2" customFormat="1" ht="21.75" customHeight="1">
      <c r="A140" s="26"/>
      <c r="B140" s="138"/>
      <c r="C140" s="139" t="s">
        <v>202</v>
      </c>
      <c r="D140" s="139" t="s">
        <v>153</v>
      </c>
      <c r="E140" s="140" t="s">
        <v>1213</v>
      </c>
      <c r="F140" s="141" t="s">
        <v>1214</v>
      </c>
      <c r="G140" s="142" t="s">
        <v>205</v>
      </c>
      <c r="H140" s="143">
        <v>11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 t="shared" si="9"/>
        <v>0</v>
      </c>
      <c r="Q140" s="148">
        <v>6.4000000000000005E-4</v>
      </c>
      <c r="R140" s="148">
        <f t="shared" si="10"/>
        <v>7.0400000000000003E-3</v>
      </c>
      <c r="S140" s="148">
        <v>0</v>
      </c>
      <c r="T140" s="149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186</v>
      </c>
      <c r="AT140" s="150" t="s">
        <v>153</v>
      </c>
      <c r="AU140" s="150" t="s">
        <v>158</v>
      </c>
      <c r="AY140" s="14" t="s">
        <v>150</v>
      </c>
      <c r="BE140" s="151">
        <f t="shared" si="12"/>
        <v>0</v>
      </c>
      <c r="BF140" s="151">
        <f t="shared" si="13"/>
        <v>0</v>
      </c>
      <c r="BG140" s="151">
        <f t="shared" si="14"/>
        <v>0</v>
      </c>
      <c r="BH140" s="151">
        <f t="shared" si="15"/>
        <v>0</v>
      </c>
      <c r="BI140" s="151">
        <f t="shared" si="16"/>
        <v>0</v>
      </c>
      <c r="BJ140" s="14" t="s">
        <v>158</v>
      </c>
      <c r="BK140" s="151">
        <f t="shared" si="17"/>
        <v>0</v>
      </c>
      <c r="BL140" s="14" t="s">
        <v>186</v>
      </c>
      <c r="BM140" s="150" t="s">
        <v>206</v>
      </c>
    </row>
    <row r="141" spans="1:65" s="2" customFormat="1" ht="21.75" customHeight="1">
      <c r="A141" s="26"/>
      <c r="B141" s="138"/>
      <c r="C141" s="139" t="s">
        <v>183</v>
      </c>
      <c r="D141" s="139" t="s">
        <v>153</v>
      </c>
      <c r="E141" s="140" t="s">
        <v>1215</v>
      </c>
      <c r="F141" s="141" t="s">
        <v>1216</v>
      </c>
      <c r="G141" s="142" t="s">
        <v>205</v>
      </c>
      <c r="H141" s="143">
        <v>5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 t="shared" si="9"/>
        <v>0</v>
      </c>
      <c r="Q141" s="148">
        <v>7.7999999999999999E-4</v>
      </c>
      <c r="R141" s="148">
        <f t="shared" si="10"/>
        <v>3.8999999999999998E-3</v>
      </c>
      <c r="S141" s="148">
        <v>0</v>
      </c>
      <c r="T141" s="149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153</v>
      </c>
      <c r="AU141" s="150" t="s">
        <v>158</v>
      </c>
      <c r="AY141" s="14" t="s">
        <v>150</v>
      </c>
      <c r="BE141" s="151">
        <f t="shared" si="12"/>
        <v>0</v>
      </c>
      <c r="BF141" s="151">
        <f t="shared" si="13"/>
        <v>0</v>
      </c>
      <c r="BG141" s="151">
        <f t="shared" si="14"/>
        <v>0</v>
      </c>
      <c r="BH141" s="151">
        <f t="shared" si="15"/>
        <v>0</v>
      </c>
      <c r="BI141" s="151">
        <f t="shared" si="16"/>
        <v>0</v>
      </c>
      <c r="BJ141" s="14" t="s">
        <v>158</v>
      </c>
      <c r="BK141" s="151">
        <f t="shared" si="17"/>
        <v>0</v>
      </c>
      <c r="BL141" s="14" t="s">
        <v>186</v>
      </c>
      <c r="BM141" s="150" t="s">
        <v>209</v>
      </c>
    </row>
    <row r="142" spans="1:65" s="2" customFormat="1" ht="21.75" customHeight="1">
      <c r="A142" s="26"/>
      <c r="B142" s="138"/>
      <c r="C142" s="139" t="s">
        <v>210</v>
      </c>
      <c r="D142" s="139" t="s">
        <v>153</v>
      </c>
      <c r="E142" s="140" t="s">
        <v>1217</v>
      </c>
      <c r="F142" s="141" t="s">
        <v>1218</v>
      </c>
      <c r="G142" s="142" t="s">
        <v>205</v>
      </c>
      <c r="H142" s="143">
        <v>49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 t="shared" si="9"/>
        <v>0</v>
      </c>
      <c r="Q142" s="148">
        <v>1.57E-3</v>
      </c>
      <c r="R142" s="148">
        <f t="shared" si="10"/>
        <v>7.6929999999999998E-2</v>
      </c>
      <c r="S142" s="148">
        <v>0</v>
      </c>
      <c r="T142" s="149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153</v>
      </c>
      <c r="AU142" s="150" t="s">
        <v>158</v>
      </c>
      <c r="AY142" s="14" t="s">
        <v>150</v>
      </c>
      <c r="BE142" s="151">
        <f t="shared" si="12"/>
        <v>0</v>
      </c>
      <c r="BF142" s="151">
        <f t="shared" si="13"/>
        <v>0</v>
      </c>
      <c r="BG142" s="151">
        <f t="shared" si="14"/>
        <v>0</v>
      </c>
      <c r="BH142" s="151">
        <f t="shared" si="15"/>
        <v>0</v>
      </c>
      <c r="BI142" s="151">
        <f t="shared" si="16"/>
        <v>0</v>
      </c>
      <c r="BJ142" s="14" t="s">
        <v>158</v>
      </c>
      <c r="BK142" s="151">
        <f t="shared" si="17"/>
        <v>0</v>
      </c>
      <c r="BL142" s="14" t="s">
        <v>186</v>
      </c>
      <c r="BM142" s="150" t="s">
        <v>213</v>
      </c>
    </row>
    <row r="143" spans="1:65" s="2" customFormat="1" ht="16.5" customHeight="1">
      <c r="A143" s="26"/>
      <c r="B143" s="138"/>
      <c r="C143" s="139" t="s">
        <v>186</v>
      </c>
      <c r="D143" s="139" t="s">
        <v>153</v>
      </c>
      <c r="E143" s="140" t="s">
        <v>1219</v>
      </c>
      <c r="F143" s="141" t="s">
        <v>1220</v>
      </c>
      <c r="G143" s="142" t="s">
        <v>463</v>
      </c>
      <c r="H143" s="143">
        <v>4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9"/>
        <v>0</v>
      </c>
      <c r="Q143" s="148">
        <v>1.3999999999999999E-4</v>
      </c>
      <c r="R143" s="148">
        <f t="shared" si="10"/>
        <v>5.5999999999999995E-4</v>
      </c>
      <c r="S143" s="148">
        <v>0</v>
      </c>
      <c r="T143" s="149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186</v>
      </c>
      <c r="AT143" s="150" t="s">
        <v>153</v>
      </c>
      <c r="AU143" s="150" t="s">
        <v>158</v>
      </c>
      <c r="AY143" s="14" t="s">
        <v>150</v>
      </c>
      <c r="BE143" s="151">
        <f t="shared" si="12"/>
        <v>0</v>
      </c>
      <c r="BF143" s="151">
        <f t="shared" si="13"/>
        <v>0</v>
      </c>
      <c r="BG143" s="151">
        <f t="shared" si="14"/>
        <v>0</v>
      </c>
      <c r="BH143" s="151">
        <f t="shared" si="15"/>
        <v>0</v>
      </c>
      <c r="BI143" s="151">
        <f t="shared" si="16"/>
        <v>0</v>
      </c>
      <c r="BJ143" s="14" t="s">
        <v>158</v>
      </c>
      <c r="BK143" s="151">
        <f t="shared" si="17"/>
        <v>0</v>
      </c>
      <c r="BL143" s="14" t="s">
        <v>186</v>
      </c>
      <c r="BM143" s="150" t="s">
        <v>216</v>
      </c>
    </row>
    <row r="144" spans="1:65" s="2" customFormat="1" ht="16.5" customHeight="1">
      <c r="A144" s="26"/>
      <c r="B144" s="138"/>
      <c r="C144" s="152" t="s">
        <v>217</v>
      </c>
      <c r="D144" s="152" t="s">
        <v>188</v>
      </c>
      <c r="E144" s="153" t="s">
        <v>1221</v>
      </c>
      <c r="F144" s="154" t="s">
        <v>1222</v>
      </c>
      <c r="G144" s="155" t="s">
        <v>463</v>
      </c>
      <c r="H144" s="156">
        <v>4</v>
      </c>
      <c r="I144" s="157"/>
      <c r="J144" s="157"/>
      <c r="K144" s="158"/>
      <c r="L144" s="159"/>
      <c r="M144" s="160" t="s">
        <v>1</v>
      </c>
      <c r="N144" s="161" t="s">
        <v>33</v>
      </c>
      <c r="O144" s="148">
        <v>0</v>
      </c>
      <c r="P144" s="148">
        <f t="shared" si="9"/>
        <v>0</v>
      </c>
      <c r="Q144" s="148">
        <v>5.2999999999999998E-4</v>
      </c>
      <c r="R144" s="148">
        <f t="shared" si="10"/>
        <v>2.1199999999999999E-3</v>
      </c>
      <c r="S144" s="148">
        <v>0</v>
      </c>
      <c r="T144" s="149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216</v>
      </c>
      <c r="AT144" s="150" t="s">
        <v>188</v>
      </c>
      <c r="AU144" s="150" t="s">
        <v>158</v>
      </c>
      <c r="AY144" s="14" t="s">
        <v>150</v>
      </c>
      <c r="BE144" s="151">
        <f t="shared" si="12"/>
        <v>0</v>
      </c>
      <c r="BF144" s="151">
        <f t="shared" si="13"/>
        <v>0</v>
      </c>
      <c r="BG144" s="151">
        <f t="shared" si="14"/>
        <v>0</v>
      </c>
      <c r="BH144" s="151">
        <f t="shared" si="15"/>
        <v>0</v>
      </c>
      <c r="BI144" s="151">
        <f t="shared" si="16"/>
        <v>0</v>
      </c>
      <c r="BJ144" s="14" t="s">
        <v>158</v>
      </c>
      <c r="BK144" s="151">
        <f t="shared" si="17"/>
        <v>0</v>
      </c>
      <c r="BL144" s="14" t="s">
        <v>186</v>
      </c>
      <c r="BM144" s="150" t="s">
        <v>221</v>
      </c>
    </row>
    <row r="145" spans="1:65" s="2" customFormat="1" ht="16.5" customHeight="1">
      <c r="A145" s="26"/>
      <c r="B145" s="138"/>
      <c r="C145" s="139" t="s">
        <v>192</v>
      </c>
      <c r="D145" s="139" t="s">
        <v>153</v>
      </c>
      <c r="E145" s="140" t="s">
        <v>1223</v>
      </c>
      <c r="F145" s="141" t="s">
        <v>1224</v>
      </c>
      <c r="G145" s="142" t="s">
        <v>463</v>
      </c>
      <c r="H145" s="143">
        <v>7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9"/>
        <v>0</v>
      </c>
      <c r="Q145" s="148">
        <v>1.9000000000000001E-4</v>
      </c>
      <c r="R145" s="148">
        <f t="shared" si="10"/>
        <v>1.33E-3</v>
      </c>
      <c r="S145" s="148">
        <v>0</v>
      </c>
      <c r="T145" s="149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186</v>
      </c>
      <c r="AT145" s="150" t="s">
        <v>153</v>
      </c>
      <c r="AU145" s="150" t="s">
        <v>158</v>
      </c>
      <c r="AY145" s="14" t="s">
        <v>150</v>
      </c>
      <c r="BE145" s="151">
        <f t="shared" si="12"/>
        <v>0</v>
      </c>
      <c r="BF145" s="151">
        <f t="shared" si="13"/>
        <v>0</v>
      </c>
      <c r="BG145" s="151">
        <f t="shared" si="14"/>
        <v>0</v>
      </c>
      <c r="BH145" s="151">
        <f t="shared" si="15"/>
        <v>0</v>
      </c>
      <c r="BI145" s="151">
        <f t="shared" si="16"/>
        <v>0</v>
      </c>
      <c r="BJ145" s="14" t="s">
        <v>158</v>
      </c>
      <c r="BK145" s="151">
        <f t="shared" si="17"/>
        <v>0</v>
      </c>
      <c r="BL145" s="14" t="s">
        <v>186</v>
      </c>
      <c r="BM145" s="150" t="s">
        <v>224</v>
      </c>
    </row>
    <row r="146" spans="1:65" s="2" customFormat="1" ht="16.5" customHeight="1">
      <c r="A146" s="26"/>
      <c r="B146" s="138"/>
      <c r="C146" s="152" t="s">
        <v>225</v>
      </c>
      <c r="D146" s="152" t="s">
        <v>188</v>
      </c>
      <c r="E146" s="153" t="s">
        <v>1225</v>
      </c>
      <c r="F146" s="154" t="s">
        <v>1226</v>
      </c>
      <c r="G146" s="155" t="s">
        <v>463</v>
      </c>
      <c r="H146" s="156">
        <v>7</v>
      </c>
      <c r="I146" s="157"/>
      <c r="J146" s="157"/>
      <c r="K146" s="158"/>
      <c r="L146" s="159"/>
      <c r="M146" s="160" t="s">
        <v>1</v>
      </c>
      <c r="N146" s="161" t="s">
        <v>33</v>
      </c>
      <c r="O146" s="148">
        <v>0</v>
      </c>
      <c r="P146" s="148">
        <f t="shared" si="9"/>
        <v>0</v>
      </c>
      <c r="Q146" s="148">
        <v>5.2999999999999998E-4</v>
      </c>
      <c r="R146" s="148">
        <f t="shared" si="10"/>
        <v>3.7099999999999998E-3</v>
      </c>
      <c r="S146" s="148">
        <v>0</v>
      </c>
      <c r="T146" s="149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216</v>
      </c>
      <c r="AT146" s="150" t="s">
        <v>188</v>
      </c>
      <c r="AU146" s="150" t="s">
        <v>158</v>
      </c>
      <c r="AY146" s="14" t="s">
        <v>150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158</v>
      </c>
      <c r="BK146" s="151">
        <f t="shared" si="17"/>
        <v>0</v>
      </c>
      <c r="BL146" s="14" t="s">
        <v>186</v>
      </c>
      <c r="BM146" s="150" t="s">
        <v>229</v>
      </c>
    </row>
    <row r="147" spans="1:65" s="2" customFormat="1" ht="21.75" customHeight="1">
      <c r="A147" s="26"/>
      <c r="B147" s="138"/>
      <c r="C147" s="139" t="s">
        <v>7</v>
      </c>
      <c r="D147" s="139" t="s">
        <v>153</v>
      </c>
      <c r="E147" s="140" t="s">
        <v>1227</v>
      </c>
      <c r="F147" s="141" t="s">
        <v>1228</v>
      </c>
      <c r="G147" s="142" t="s">
        <v>463</v>
      </c>
      <c r="H147" s="143">
        <v>11</v>
      </c>
      <c r="I147" s="144"/>
      <c r="J147" s="144"/>
      <c r="K147" s="145"/>
      <c r="L147" s="27"/>
      <c r="M147" s="146" t="s">
        <v>1</v>
      </c>
      <c r="N147" s="147" t="s">
        <v>33</v>
      </c>
      <c r="O147" s="148">
        <v>0</v>
      </c>
      <c r="P147" s="148">
        <f t="shared" si="9"/>
        <v>0</v>
      </c>
      <c r="Q147" s="148">
        <v>0</v>
      </c>
      <c r="R147" s="148">
        <f t="shared" si="10"/>
        <v>0</v>
      </c>
      <c r="S147" s="148">
        <v>0</v>
      </c>
      <c r="T147" s="149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186</v>
      </c>
      <c r="AT147" s="150" t="s">
        <v>153</v>
      </c>
      <c r="AU147" s="150" t="s">
        <v>158</v>
      </c>
      <c r="AY147" s="14" t="s">
        <v>150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158</v>
      </c>
      <c r="BK147" s="151">
        <f t="shared" si="17"/>
        <v>0</v>
      </c>
      <c r="BL147" s="14" t="s">
        <v>186</v>
      </c>
      <c r="BM147" s="150" t="s">
        <v>232</v>
      </c>
    </row>
    <row r="148" spans="1:65" s="2" customFormat="1" ht="21.75" customHeight="1">
      <c r="A148" s="26"/>
      <c r="B148" s="138"/>
      <c r="C148" s="139" t="s">
        <v>235</v>
      </c>
      <c r="D148" s="139" t="s">
        <v>153</v>
      </c>
      <c r="E148" s="140" t="s">
        <v>1229</v>
      </c>
      <c r="F148" s="141" t="s">
        <v>1230</v>
      </c>
      <c r="G148" s="142" t="s">
        <v>463</v>
      </c>
      <c r="H148" s="143">
        <v>13</v>
      </c>
      <c r="I148" s="144"/>
      <c r="J148" s="144"/>
      <c r="K148" s="145"/>
      <c r="L148" s="27"/>
      <c r="M148" s="146" t="s">
        <v>1</v>
      </c>
      <c r="N148" s="147" t="s">
        <v>33</v>
      </c>
      <c r="O148" s="148">
        <v>0</v>
      </c>
      <c r="P148" s="148">
        <f t="shared" si="9"/>
        <v>0</v>
      </c>
      <c r="Q148" s="148">
        <v>0</v>
      </c>
      <c r="R148" s="148">
        <f t="shared" si="10"/>
        <v>0</v>
      </c>
      <c r="S148" s="148">
        <v>0</v>
      </c>
      <c r="T148" s="149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186</v>
      </c>
      <c r="AT148" s="150" t="s">
        <v>153</v>
      </c>
      <c r="AU148" s="150" t="s">
        <v>158</v>
      </c>
      <c r="AY148" s="14" t="s">
        <v>150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158</v>
      </c>
      <c r="BK148" s="151">
        <f t="shared" si="17"/>
        <v>0</v>
      </c>
      <c r="BL148" s="14" t="s">
        <v>186</v>
      </c>
      <c r="BM148" s="150" t="s">
        <v>238</v>
      </c>
    </row>
    <row r="149" spans="1:65" s="2" customFormat="1" ht="21.75" customHeight="1">
      <c r="A149" s="26"/>
      <c r="B149" s="138"/>
      <c r="C149" s="139" t="s">
        <v>198</v>
      </c>
      <c r="D149" s="139" t="s">
        <v>153</v>
      </c>
      <c r="E149" s="140" t="s">
        <v>1231</v>
      </c>
      <c r="F149" s="141" t="s">
        <v>1232</v>
      </c>
      <c r="G149" s="142" t="s">
        <v>463</v>
      </c>
      <c r="H149" s="143">
        <v>16</v>
      </c>
      <c r="I149" s="144"/>
      <c r="J149" s="144"/>
      <c r="K149" s="145"/>
      <c r="L149" s="27"/>
      <c r="M149" s="146" t="s">
        <v>1</v>
      </c>
      <c r="N149" s="147" t="s">
        <v>33</v>
      </c>
      <c r="O149" s="148">
        <v>0</v>
      </c>
      <c r="P149" s="148">
        <f t="shared" si="9"/>
        <v>0</v>
      </c>
      <c r="Q149" s="148">
        <v>0</v>
      </c>
      <c r="R149" s="148">
        <f t="shared" si="10"/>
        <v>0</v>
      </c>
      <c r="S149" s="148">
        <v>0</v>
      </c>
      <c r="T149" s="149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186</v>
      </c>
      <c r="AT149" s="150" t="s">
        <v>153</v>
      </c>
      <c r="AU149" s="150" t="s">
        <v>158</v>
      </c>
      <c r="AY149" s="14" t="s">
        <v>150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158</v>
      </c>
      <c r="BK149" s="151">
        <f t="shared" si="17"/>
        <v>0</v>
      </c>
      <c r="BL149" s="14" t="s">
        <v>186</v>
      </c>
      <c r="BM149" s="150" t="s">
        <v>241</v>
      </c>
    </row>
    <row r="150" spans="1:65" s="2" customFormat="1" ht="16.5" customHeight="1">
      <c r="A150" s="26"/>
      <c r="B150" s="138"/>
      <c r="C150" s="139" t="s">
        <v>242</v>
      </c>
      <c r="D150" s="139" t="s">
        <v>153</v>
      </c>
      <c r="E150" s="140" t="s">
        <v>1233</v>
      </c>
      <c r="F150" s="141" t="s">
        <v>1234</v>
      </c>
      <c r="G150" s="142" t="s">
        <v>463</v>
      </c>
      <c r="H150" s="143">
        <v>1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si="9"/>
        <v>0</v>
      </c>
      <c r="Q150" s="148">
        <v>4.6000000000000001E-4</v>
      </c>
      <c r="R150" s="148">
        <f t="shared" si="10"/>
        <v>4.6000000000000001E-4</v>
      </c>
      <c r="S150" s="148">
        <v>0</v>
      </c>
      <c r="T150" s="149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186</v>
      </c>
      <c r="AT150" s="150" t="s">
        <v>153</v>
      </c>
      <c r="AU150" s="150" t="s">
        <v>158</v>
      </c>
      <c r="AY150" s="14" t="s">
        <v>150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158</v>
      </c>
      <c r="BK150" s="151">
        <f t="shared" si="17"/>
        <v>0</v>
      </c>
      <c r="BL150" s="14" t="s">
        <v>186</v>
      </c>
      <c r="BM150" s="150" t="s">
        <v>245</v>
      </c>
    </row>
    <row r="151" spans="1:65" s="2" customFormat="1" ht="21.75" customHeight="1">
      <c r="A151" s="26"/>
      <c r="B151" s="138"/>
      <c r="C151" s="139" t="s">
        <v>201</v>
      </c>
      <c r="D151" s="139" t="s">
        <v>153</v>
      </c>
      <c r="E151" s="140" t="s">
        <v>1235</v>
      </c>
      <c r="F151" s="141" t="s">
        <v>1236</v>
      </c>
      <c r="G151" s="142" t="s">
        <v>463</v>
      </c>
      <c r="H151" s="143">
        <v>1</v>
      </c>
      <c r="I151" s="144"/>
      <c r="J151" s="144"/>
      <c r="K151" s="145"/>
      <c r="L151" s="27"/>
      <c r="M151" s="146" t="s">
        <v>1</v>
      </c>
      <c r="N151" s="147" t="s">
        <v>33</v>
      </c>
      <c r="O151" s="148">
        <v>0</v>
      </c>
      <c r="P151" s="148">
        <f t="shared" si="9"/>
        <v>0</v>
      </c>
      <c r="Q151" s="148">
        <v>1.4999999999999999E-4</v>
      </c>
      <c r="R151" s="148">
        <f t="shared" si="10"/>
        <v>1.4999999999999999E-4</v>
      </c>
      <c r="S151" s="148">
        <v>0</v>
      </c>
      <c r="T151" s="149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186</v>
      </c>
      <c r="AT151" s="150" t="s">
        <v>153</v>
      </c>
      <c r="AU151" s="150" t="s">
        <v>158</v>
      </c>
      <c r="AY151" s="14" t="s">
        <v>150</v>
      </c>
      <c r="BE151" s="151">
        <f t="shared" si="12"/>
        <v>0</v>
      </c>
      <c r="BF151" s="151">
        <f t="shared" si="13"/>
        <v>0</v>
      </c>
      <c r="BG151" s="151">
        <f t="shared" si="14"/>
        <v>0</v>
      </c>
      <c r="BH151" s="151">
        <f t="shared" si="15"/>
        <v>0</v>
      </c>
      <c r="BI151" s="151">
        <f t="shared" si="16"/>
        <v>0</v>
      </c>
      <c r="BJ151" s="14" t="s">
        <v>158</v>
      </c>
      <c r="BK151" s="151">
        <f t="shared" si="17"/>
        <v>0</v>
      </c>
      <c r="BL151" s="14" t="s">
        <v>186</v>
      </c>
      <c r="BM151" s="150" t="s">
        <v>248</v>
      </c>
    </row>
    <row r="152" spans="1:65" s="2" customFormat="1" ht="21.75" customHeight="1">
      <c r="A152" s="26"/>
      <c r="B152" s="138"/>
      <c r="C152" s="139" t="s">
        <v>251</v>
      </c>
      <c r="D152" s="139" t="s">
        <v>153</v>
      </c>
      <c r="E152" s="140" t="s">
        <v>1237</v>
      </c>
      <c r="F152" s="141" t="s">
        <v>1238</v>
      </c>
      <c r="G152" s="142" t="s">
        <v>463</v>
      </c>
      <c r="H152" s="143">
        <v>4</v>
      </c>
      <c r="I152" s="144"/>
      <c r="J152" s="144"/>
      <c r="K152" s="145"/>
      <c r="L152" s="27"/>
      <c r="M152" s="146" t="s">
        <v>1</v>
      </c>
      <c r="N152" s="147" t="s">
        <v>33</v>
      </c>
      <c r="O152" s="148">
        <v>0</v>
      </c>
      <c r="P152" s="148">
        <f t="shared" si="9"/>
        <v>0</v>
      </c>
      <c r="Q152" s="148">
        <v>2.9999999999999997E-4</v>
      </c>
      <c r="R152" s="148">
        <f t="shared" si="10"/>
        <v>1.1999999999999999E-3</v>
      </c>
      <c r="S152" s="148">
        <v>0</v>
      </c>
      <c r="T152" s="149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186</v>
      </c>
      <c r="AT152" s="150" t="s">
        <v>153</v>
      </c>
      <c r="AU152" s="150" t="s">
        <v>158</v>
      </c>
      <c r="AY152" s="14" t="s">
        <v>150</v>
      </c>
      <c r="BE152" s="151">
        <f t="shared" si="12"/>
        <v>0</v>
      </c>
      <c r="BF152" s="151">
        <f t="shared" si="13"/>
        <v>0</v>
      </c>
      <c r="BG152" s="151">
        <f t="shared" si="14"/>
        <v>0</v>
      </c>
      <c r="BH152" s="151">
        <f t="shared" si="15"/>
        <v>0</v>
      </c>
      <c r="BI152" s="151">
        <f t="shared" si="16"/>
        <v>0</v>
      </c>
      <c r="BJ152" s="14" t="s">
        <v>158</v>
      </c>
      <c r="BK152" s="151">
        <f t="shared" si="17"/>
        <v>0</v>
      </c>
      <c r="BL152" s="14" t="s">
        <v>186</v>
      </c>
      <c r="BM152" s="150" t="s">
        <v>254</v>
      </c>
    </row>
    <row r="153" spans="1:65" s="2" customFormat="1" ht="16.5" customHeight="1">
      <c r="A153" s="26"/>
      <c r="B153" s="138"/>
      <c r="C153" s="139" t="s">
        <v>206</v>
      </c>
      <c r="D153" s="139" t="s">
        <v>153</v>
      </c>
      <c r="E153" s="140" t="s">
        <v>1239</v>
      </c>
      <c r="F153" s="141" t="s">
        <v>1240</v>
      </c>
      <c r="G153" s="142" t="s">
        <v>463</v>
      </c>
      <c r="H153" s="143">
        <v>9</v>
      </c>
      <c r="I153" s="144"/>
      <c r="J153" s="144"/>
      <c r="K153" s="145"/>
      <c r="L153" s="27"/>
      <c r="M153" s="146" t="s">
        <v>1</v>
      </c>
      <c r="N153" s="147" t="s">
        <v>33</v>
      </c>
      <c r="O153" s="148">
        <v>0</v>
      </c>
      <c r="P153" s="148">
        <f t="shared" si="9"/>
        <v>0</v>
      </c>
      <c r="Q153" s="148">
        <v>3.0000000000000001E-5</v>
      </c>
      <c r="R153" s="148">
        <f t="shared" si="10"/>
        <v>2.7E-4</v>
      </c>
      <c r="S153" s="148">
        <v>0</v>
      </c>
      <c r="T153" s="149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186</v>
      </c>
      <c r="AT153" s="150" t="s">
        <v>153</v>
      </c>
      <c r="AU153" s="150" t="s">
        <v>158</v>
      </c>
      <c r="AY153" s="14" t="s">
        <v>150</v>
      </c>
      <c r="BE153" s="151">
        <f t="shared" si="12"/>
        <v>0</v>
      </c>
      <c r="BF153" s="151">
        <f t="shared" si="13"/>
        <v>0</v>
      </c>
      <c r="BG153" s="151">
        <f t="shared" si="14"/>
        <v>0</v>
      </c>
      <c r="BH153" s="151">
        <f t="shared" si="15"/>
        <v>0</v>
      </c>
      <c r="BI153" s="151">
        <f t="shared" si="16"/>
        <v>0</v>
      </c>
      <c r="BJ153" s="14" t="s">
        <v>158</v>
      </c>
      <c r="BK153" s="151">
        <f t="shared" si="17"/>
        <v>0</v>
      </c>
      <c r="BL153" s="14" t="s">
        <v>186</v>
      </c>
      <c r="BM153" s="150" t="s">
        <v>257</v>
      </c>
    </row>
    <row r="154" spans="1:65" s="2" customFormat="1" ht="16.5" customHeight="1">
      <c r="A154" s="26"/>
      <c r="B154" s="138"/>
      <c r="C154" s="152" t="s">
        <v>258</v>
      </c>
      <c r="D154" s="152" t="s">
        <v>188</v>
      </c>
      <c r="E154" s="153" t="s">
        <v>1241</v>
      </c>
      <c r="F154" s="154" t="s">
        <v>1242</v>
      </c>
      <c r="G154" s="155" t="s">
        <v>463</v>
      </c>
      <c r="H154" s="156">
        <v>10</v>
      </c>
      <c r="I154" s="157"/>
      <c r="J154" s="157"/>
      <c r="K154" s="158"/>
      <c r="L154" s="159"/>
      <c r="M154" s="160" t="s">
        <v>1</v>
      </c>
      <c r="N154" s="161" t="s">
        <v>33</v>
      </c>
      <c r="O154" s="148">
        <v>0</v>
      </c>
      <c r="P154" s="148">
        <f t="shared" si="9"/>
        <v>0</v>
      </c>
      <c r="Q154" s="148">
        <v>4.8000000000000001E-4</v>
      </c>
      <c r="R154" s="148">
        <f t="shared" si="10"/>
        <v>4.8000000000000004E-3</v>
      </c>
      <c r="S154" s="148">
        <v>0</v>
      </c>
      <c r="T154" s="149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216</v>
      </c>
      <c r="AT154" s="150" t="s">
        <v>188</v>
      </c>
      <c r="AU154" s="150" t="s">
        <v>158</v>
      </c>
      <c r="AY154" s="14" t="s">
        <v>150</v>
      </c>
      <c r="BE154" s="151">
        <f t="shared" si="12"/>
        <v>0</v>
      </c>
      <c r="BF154" s="151">
        <f t="shared" si="13"/>
        <v>0</v>
      </c>
      <c r="BG154" s="151">
        <f t="shared" si="14"/>
        <v>0</v>
      </c>
      <c r="BH154" s="151">
        <f t="shared" si="15"/>
        <v>0</v>
      </c>
      <c r="BI154" s="151">
        <f t="shared" si="16"/>
        <v>0</v>
      </c>
      <c r="BJ154" s="14" t="s">
        <v>158</v>
      </c>
      <c r="BK154" s="151">
        <f t="shared" si="17"/>
        <v>0</v>
      </c>
      <c r="BL154" s="14" t="s">
        <v>186</v>
      </c>
      <c r="BM154" s="150" t="s">
        <v>261</v>
      </c>
    </row>
    <row r="155" spans="1:65" s="2" customFormat="1" ht="21.75" customHeight="1">
      <c r="A155" s="26"/>
      <c r="B155" s="138"/>
      <c r="C155" s="139" t="s">
        <v>209</v>
      </c>
      <c r="D155" s="139" t="s">
        <v>153</v>
      </c>
      <c r="E155" s="140" t="s">
        <v>1243</v>
      </c>
      <c r="F155" s="141" t="s">
        <v>1244</v>
      </c>
      <c r="G155" s="142" t="s">
        <v>205</v>
      </c>
      <c r="H155" s="143">
        <v>197</v>
      </c>
      <c r="I155" s="144"/>
      <c r="J155" s="144"/>
      <c r="K155" s="145"/>
      <c r="L155" s="27"/>
      <c r="M155" s="146" t="s">
        <v>1</v>
      </c>
      <c r="N155" s="147" t="s">
        <v>33</v>
      </c>
      <c r="O155" s="148">
        <v>0</v>
      </c>
      <c r="P155" s="148">
        <f t="shared" si="9"/>
        <v>0</v>
      </c>
      <c r="Q155" s="148">
        <v>0</v>
      </c>
      <c r="R155" s="148">
        <f t="shared" si="10"/>
        <v>0</v>
      </c>
      <c r="S155" s="148">
        <v>0</v>
      </c>
      <c r="T155" s="149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186</v>
      </c>
      <c r="AT155" s="150" t="s">
        <v>153</v>
      </c>
      <c r="AU155" s="150" t="s">
        <v>158</v>
      </c>
      <c r="AY155" s="14" t="s">
        <v>150</v>
      </c>
      <c r="BE155" s="151">
        <f t="shared" si="12"/>
        <v>0</v>
      </c>
      <c r="BF155" s="151">
        <f t="shared" si="13"/>
        <v>0</v>
      </c>
      <c r="BG155" s="151">
        <f t="shared" si="14"/>
        <v>0</v>
      </c>
      <c r="BH155" s="151">
        <f t="shared" si="15"/>
        <v>0</v>
      </c>
      <c r="BI155" s="151">
        <f t="shared" si="16"/>
        <v>0</v>
      </c>
      <c r="BJ155" s="14" t="s">
        <v>158</v>
      </c>
      <c r="BK155" s="151">
        <f t="shared" si="17"/>
        <v>0</v>
      </c>
      <c r="BL155" s="14" t="s">
        <v>186</v>
      </c>
      <c r="BM155" s="150" t="s">
        <v>264</v>
      </c>
    </row>
    <row r="156" spans="1:65" s="2" customFormat="1" ht="21.75" customHeight="1">
      <c r="A156" s="26"/>
      <c r="B156" s="138"/>
      <c r="C156" s="139" t="s">
        <v>265</v>
      </c>
      <c r="D156" s="139" t="s">
        <v>153</v>
      </c>
      <c r="E156" s="140" t="s">
        <v>1245</v>
      </c>
      <c r="F156" s="141" t="s">
        <v>1246</v>
      </c>
      <c r="G156" s="142" t="s">
        <v>554</v>
      </c>
      <c r="H156" s="143">
        <v>40.234000000000002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9"/>
        <v>0</v>
      </c>
      <c r="Q156" s="148">
        <v>0</v>
      </c>
      <c r="R156" s="148">
        <f t="shared" si="10"/>
        <v>0</v>
      </c>
      <c r="S156" s="148">
        <v>0</v>
      </c>
      <c r="T156" s="149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186</v>
      </c>
      <c r="AT156" s="150" t="s">
        <v>153</v>
      </c>
      <c r="AU156" s="150" t="s">
        <v>158</v>
      </c>
      <c r="AY156" s="14" t="s">
        <v>150</v>
      </c>
      <c r="BE156" s="151">
        <f t="shared" si="12"/>
        <v>0</v>
      </c>
      <c r="BF156" s="151">
        <f t="shared" si="13"/>
        <v>0</v>
      </c>
      <c r="BG156" s="151">
        <f t="shared" si="14"/>
        <v>0</v>
      </c>
      <c r="BH156" s="151">
        <f t="shared" si="15"/>
        <v>0</v>
      </c>
      <c r="BI156" s="151">
        <f t="shared" si="16"/>
        <v>0</v>
      </c>
      <c r="BJ156" s="14" t="s">
        <v>158</v>
      </c>
      <c r="BK156" s="151">
        <f t="shared" si="17"/>
        <v>0</v>
      </c>
      <c r="BL156" s="14" t="s">
        <v>186</v>
      </c>
      <c r="BM156" s="150" t="s">
        <v>268</v>
      </c>
    </row>
    <row r="157" spans="1:65" s="12" customFormat="1" ht="22.9" customHeight="1">
      <c r="B157" s="126"/>
      <c r="D157" s="127" t="s">
        <v>66</v>
      </c>
      <c r="E157" s="136" t="s">
        <v>1247</v>
      </c>
      <c r="F157" s="136" t="s">
        <v>1248</v>
      </c>
      <c r="J157" s="137"/>
      <c r="L157" s="126"/>
      <c r="M157" s="130"/>
      <c r="N157" s="131"/>
      <c r="O157" s="131"/>
      <c r="P157" s="132">
        <f>SUM(P158:P181)</f>
        <v>0</v>
      </c>
      <c r="Q157" s="131"/>
      <c r="R157" s="132">
        <f>SUM(R158:R181)</f>
        <v>19.197410000000001</v>
      </c>
      <c r="S157" s="131"/>
      <c r="T157" s="133">
        <f>SUM(T158:T181)</f>
        <v>0</v>
      </c>
      <c r="AR157" s="127" t="s">
        <v>158</v>
      </c>
      <c r="AT157" s="134" t="s">
        <v>66</v>
      </c>
      <c r="AU157" s="134" t="s">
        <v>75</v>
      </c>
      <c r="AY157" s="127" t="s">
        <v>150</v>
      </c>
      <c r="BK157" s="135">
        <f>SUM(BK158:BK181)</f>
        <v>0</v>
      </c>
    </row>
    <row r="158" spans="1:65" s="2" customFormat="1" ht="16.5" customHeight="1">
      <c r="A158" s="26"/>
      <c r="B158" s="138"/>
      <c r="C158" s="139" t="s">
        <v>213</v>
      </c>
      <c r="D158" s="139" t="s">
        <v>153</v>
      </c>
      <c r="E158" s="140" t="s">
        <v>1249</v>
      </c>
      <c r="F158" s="141" t="s">
        <v>1250</v>
      </c>
      <c r="G158" s="142" t="s">
        <v>205</v>
      </c>
      <c r="H158" s="143">
        <v>149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ref="P158:P181" si="18">O158*H158</f>
        <v>0</v>
      </c>
      <c r="Q158" s="148">
        <v>3.6000000000000002E-4</v>
      </c>
      <c r="R158" s="148">
        <f t="shared" ref="R158:R181" si="19">Q158*H158</f>
        <v>5.364E-2</v>
      </c>
      <c r="S158" s="148">
        <v>0</v>
      </c>
      <c r="T158" s="149">
        <f t="shared" ref="T158:T181" si="20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186</v>
      </c>
      <c r="AT158" s="150" t="s">
        <v>153</v>
      </c>
      <c r="AU158" s="150" t="s">
        <v>158</v>
      </c>
      <c r="AY158" s="14" t="s">
        <v>150</v>
      </c>
      <c r="BE158" s="151">
        <f t="shared" ref="BE158:BE181" si="21">IF(N158="základná",J158,0)</f>
        <v>0</v>
      </c>
      <c r="BF158" s="151">
        <f t="shared" ref="BF158:BF181" si="22">IF(N158="znížená",J158,0)</f>
        <v>0</v>
      </c>
      <c r="BG158" s="151">
        <f t="shared" ref="BG158:BG181" si="23">IF(N158="zákl. prenesená",J158,0)</f>
        <v>0</v>
      </c>
      <c r="BH158" s="151">
        <f t="shared" ref="BH158:BH181" si="24">IF(N158="zníž. prenesená",J158,0)</f>
        <v>0</v>
      </c>
      <c r="BI158" s="151">
        <f t="shared" ref="BI158:BI181" si="25">IF(N158="nulová",J158,0)</f>
        <v>0</v>
      </c>
      <c r="BJ158" s="14" t="s">
        <v>158</v>
      </c>
      <c r="BK158" s="151">
        <f t="shared" ref="BK158:BK181" si="26">ROUND(I158*H158,2)</f>
        <v>0</v>
      </c>
      <c r="BL158" s="14" t="s">
        <v>186</v>
      </c>
      <c r="BM158" s="150" t="s">
        <v>271</v>
      </c>
    </row>
    <row r="159" spans="1:65" s="2" customFormat="1" ht="16.5" customHeight="1">
      <c r="A159" s="26"/>
      <c r="B159" s="138"/>
      <c r="C159" s="139" t="s">
        <v>272</v>
      </c>
      <c r="D159" s="139" t="s">
        <v>153</v>
      </c>
      <c r="E159" s="140" t="s">
        <v>1251</v>
      </c>
      <c r="F159" s="141" t="s">
        <v>1252</v>
      </c>
      <c r="G159" s="142" t="s">
        <v>205</v>
      </c>
      <c r="H159" s="143">
        <v>185</v>
      </c>
      <c r="I159" s="144"/>
      <c r="J159" s="144"/>
      <c r="K159" s="145"/>
      <c r="L159" s="27"/>
      <c r="M159" s="146" t="s">
        <v>1</v>
      </c>
      <c r="N159" s="147" t="s">
        <v>33</v>
      </c>
      <c r="O159" s="148">
        <v>0</v>
      </c>
      <c r="P159" s="148">
        <f t="shared" si="18"/>
        <v>0</v>
      </c>
      <c r="Q159" s="148">
        <v>4.2000000000000002E-4</v>
      </c>
      <c r="R159" s="148">
        <f t="shared" si="19"/>
        <v>7.7700000000000005E-2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186</v>
      </c>
      <c r="AT159" s="150" t="s">
        <v>153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186</v>
      </c>
      <c r="BM159" s="150" t="s">
        <v>278</v>
      </c>
    </row>
    <row r="160" spans="1:65" s="2" customFormat="1" ht="16.5" customHeight="1">
      <c r="A160" s="26"/>
      <c r="B160" s="138"/>
      <c r="C160" s="139" t="s">
        <v>216</v>
      </c>
      <c r="D160" s="139" t="s">
        <v>153</v>
      </c>
      <c r="E160" s="140" t="s">
        <v>1253</v>
      </c>
      <c r="F160" s="141" t="s">
        <v>1254</v>
      </c>
      <c r="G160" s="142" t="s">
        <v>205</v>
      </c>
      <c r="H160" s="143">
        <v>33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18"/>
        <v>0</v>
      </c>
      <c r="Q160" s="148">
        <v>5.9000000000000003E-4</v>
      </c>
      <c r="R160" s="148">
        <f t="shared" si="19"/>
        <v>1.9470000000000001E-2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186</v>
      </c>
      <c r="AT160" s="150" t="s">
        <v>153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186</v>
      </c>
      <c r="BM160" s="150" t="s">
        <v>282</v>
      </c>
    </row>
    <row r="161" spans="1:65" s="2" customFormat="1" ht="16.5" customHeight="1">
      <c r="A161" s="26"/>
      <c r="B161" s="138"/>
      <c r="C161" s="139" t="s">
        <v>279</v>
      </c>
      <c r="D161" s="139" t="s">
        <v>153</v>
      </c>
      <c r="E161" s="140" t="s">
        <v>1255</v>
      </c>
      <c r="F161" s="141" t="s">
        <v>1256</v>
      </c>
      <c r="G161" s="142" t="s">
        <v>205</v>
      </c>
      <c r="H161" s="143">
        <v>22</v>
      </c>
      <c r="I161" s="144"/>
      <c r="J161" s="144"/>
      <c r="K161" s="145"/>
      <c r="L161" s="27"/>
      <c r="M161" s="146" t="s">
        <v>1</v>
      </c>
      <c r="N161" s="147" t="s">
        <v>33</v>
      </c>
      <c r="O161" s="148">
        <v>0</v>
      </c>
      <c r="P161" s="148">
        <f t="shared" si="18"/>
        <v>0</v>
      </c>
      <c r="Q161" s="148">
        <v>5.1000000000000004E-4</v>
      </c>
      <c r="R161" s="148">
        <f t="shared" si="19"/>
        <v>1.1220000000000001E-2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186</v>
      </c>
      <c r="AT161" s="150" t="s">
        <v>153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186</v>
      </c>
      <c r="BM161" s="150" t="s">
        <v>285</v>
      </c>
    </row>
    <row r="162" spans="1:65" s="2" customFormat="1" ht="16.5" customHeight="1">
      <c r="A162" s="26"/>
      <c r="B162" s="138"/>
      <c r="C162" s="139" t="s">
        <v>221</v>
      </c>
      <c r="D162" s="139" t="s">
        <v>153</v>
      </c>
      <c r="E162" s="140" t="s">
        <v>1257</v>
      </c>
      <c r="F162" s="141" t="s">
        <v>1258</v>
      </c>
      <c r="G162" s="142" t="s">
        <v>205</v>
      </c>
      <c r="H162" s="143">
        <v>9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18"/>
        <v>0</v>
      </c>
      <c r="Q162" s="148">
        <v>8.5999999999999998E-4</v>
      </c>
      <c r="R162" s="148">
        <f t="shared" si="19"/>
        <v>7.7399999999999995E-3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186</v>
      </c>
      <c r="AT162" s="150" t="s">
        <v>153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186</v>
      </c>
      <c r="BM162" s="150" t="s">
        <v>289</v>
      </c>
    </row>
    <row r="163" spans="1:65" s="2" customFormat="1" ht="16.5" customHeight="1">
      <c r="A163" s="26"/>
      <c r="B163" s="138"/>
      <c r="C163" s="139" t="s">
        <v>286</v>
      </c>
      <c r="D163" s="139" t="s">
        <v>153</v>
      </c>
      <c r="E163" s="140" t="s">
        <v>1259</v>
      </c>
      <c r="F163" s="141" t="s">
        <v>1260</v>
      </c>
      <c r="G163" s="142" t="s">
        <v>205</v>
      </c>
      <c r="H163" s="143">
        <v>12</v>
      </c>
      <c r="I163" s="144"/>
      <c r="J163" s="144"/>
      <c r="K163" s="145"/>
      <c r="L163" s="27"/>
      <c r="M163" s="146" t="s">
        <v>1</v>
      </c>
      <c r="N163" s="147" t="s">
        <v>33</v>
      </c>
      <c r="O163" s="148">
        <v>0</v>
      </c>
      <c r="P163" s="148">
        <f t="shared" si="18"/>
        <v>0</v>
      </c>
      <c r="Q163" s="148">
        <v>1.0399999999999999E-3</v>
      </c>
      <c r="R163" s="148">
        <f t="shared" si="19"/>
        <v>1.2479999999999998E-2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186</v>
      </c>
      <c r="AT163" s="150" t="s">
        <v>153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186</v>
      </c>
      <c r="BM163" s="150" t="s">
        <v>292</v>
      </c>
    </row>
    <row r="164" spans="1:65" s="2" customFormat="1" ht="21.75" customHeight="1">
      <c r="A164" s="26"/>
      <c r="B164" s="138"/>
      <c r="C164" s="139" t="s">
        <v>224</v>
      </c>
      <c r="D164" s="139" t="s">
        <v>153</v>
      </c>
      <c r="E164" s="140" t="s">
        <v>1261</v>
      </c>
      <c r="F164" s="141" t="s">
        <v>1262</v>
      </c>
      <c r="G164" s="142" t="s">
        <v>463</v>
      </c>
      <c r="H164" s="143">
        <v>51</v>
      </c>
      <c r="I164" s="144"/>
      <c r="J164" s="144"/>
      <c r="K164" s="145"/>
      <c r="L164" s="27"/>
      <c r="M164" s="146" t="s">
        <v>1</v>
      </c>
      <c r="N164" s="147" t="s">
        <v>33</v>
      </c>
      <c r="O164" s="148">
        <v>0</v>
      </c>
      <c r="P164" s="148">
        <f t="shared" si="18"/>
        <v>0</v>
      </c>
      <c r="Q164" s="148">
        <v>1.2999999999999999E-4</v>
      </c>
      <c r="R164" s="148">
        <f t="shared" si="19"/>
        <v>6.6299999999999996E-3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186</v>
      </c>
      <c r="AT164" s="150" t="s">
        <v>153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186</v>
      </c>
      <c r="BM164" s="150" t="s">
        <v>297</v>
      </c>
    </row>
    <row r="165" spans="1:65" s="2" customFormat="1" ht="21.75" customHeight="1">
      <c r="A165" s="26"/>
      <c r="B165" s="138"/>
      <c r="C165" s="139" t="s">
        <v>293</v>
      </c>
      <c r="D165" s="139" t="s">
        <v>153</v>
      </c>
      <c r="E165" s="140" t="s">
        <v>1263</v>
      </c>
      <c r="F165" s="141" t="s">
        <v>1264</v>
      </c>
      <c r="G165" s="142" t="s">
        <v>1265</v>
      </c>
      <c r="H165" s="143">
        <v>5</v>
      </c>
      <c r="I165" s="144"/>
      <c r="J165" s="144"/>
      <c r="K165" s="145"/>
      <c r="L165" s="27"/>
      <c r="M165" s="146" t="s">
        <v>1</v>
      </c>
      <c r="N165" s="147" t="s">
        <v>33</v>
      </c>
      <c r="O165" s="148">
        <v>0</v>
      </c>
      <c r="P165" s="148">
        <f t="shared" si="18"/>
        <v>0</v>
      </c>
      <c r="Q165" s="148">
        <v>2.5999999999999998E-4</v>
      </c>
      <c r="R165" s="148">
        <f t="shared" si="19"/>
        <v>1.2999999999999999E-3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186</v>
      </c>
      <c r="AT165" s="150" t="s">
        <v>153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186</v>
      </c>
      <c r="BM165" s="150" t="s">
        <v>300</v>
      </c>
    </row>
    <row r="166" spans="1:65" s="2" customFormat="1" ht="21.75" customHeight="1">
      <c r="A166" s="26"/>
      <c r="B166" s="138"/>
      <c r="C166" s="152" t="s">
        <v>229</v>
      </c>
      <c r="D166" s="152" t="s">
        <v>188</v>
      </c>
      <c r="E166" s="153" t="s">
        <v>1266</v>
      </c>
      <c r="F166" s="154" t="s">
        <v>1267</v>
      </c>
      <c r="G166" s="155" t="s">
        <v>463</v>
      </c>
      <c r="H166" s="156">
        <v>61</v>
      </c>
      <c r="I166" s="157"/>
      <c r="J166" s="157"/>
      <c r="K166" s="158"/>
      <c r="L166" s="159"/>
      <c r="M166" s="160" t="s">
        <v>1</v>
      </c>
      <c r="N166" s="161" t="s">
        <v>33</v>
      </c>
      <c r="O166" s="148">
        <v>0</v>
      </c>
      <c r="P166" s="148">
        <f t="shared" si="18"/>
        <v>0</v>
      </c>
      <c r="Q166" s="148">
        <v>3.0000000000000001E-5</v>
      </c>
      <c r="R166" s="148">
        <f t="shared" si="19"/>
        <v>1.83E-3</v>
      </c>
      <c r="S166" s="148">
        <v>0</v>
      </c>
      <c r="T166" s="149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216</v>
      </c>
      <c r="AT166" s="150" t="s">
        <v>188</v>
      </c>
      <c r="AU166" s="150" t="s">
        <v>158</v>
      </c>
      <c r="AY166" s="14" t="s">
        <v>150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158</v>
      </c>
      <c r="BK166" s="151">
        <f t="shared" si="26"/>
        <v>0</v>
      </c>
      <c r="BL166" s="14" t="s">
        <v>186</v>
      </c>
      <c r="BM166" s="150" t="s">
        <v>304</v>
      </c>
    </row>
    <row r="167" spans="1:65" s="2" customFormat="1" ht="21.75" customHeight="1">
      <c r="A167" s="26"/>
      <c r="B167" s="138"/>
      <c r="C167" s="139" t="s">
        <v>301</v>
      </c>
      <c r="D167" s="139" t="s">
        <v>153</v>
      </c>
      <c r="E167" s="140" t="s">
        <v>1268</v>
      </c>
      <c r="F167" s="141" t="s">
        <v>1269</v>
      </c>
      <c r="G167" s="142" t="s">
        <v>463</v>
      </c>
      <c r="H167" s="143">
        <v>7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 t="shared" si="18"/>
        <v>0</v>
      </c>
      <c r="Q167" s="148">
        <v>2.0000000000000002E-5</v>
      </c>
      <c r="R167" s="148">
        <f t="shared" si="19"/>
        <v>1.4000000000000001E-4</v>
      </c>
      <c r="S167" s="148">
        <v>0</v>
      </c>
      <c r="T167" s="149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186</v>
      </c>
      <c r="AT167" s="150" t="s">
        <v>153</v>
      </c>
      <c r="AU167" s="150" t="s">
        <v>158</v>
      </c>
      <c r="AY167" s="14" t="s">
        <v>150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158</v>
      </c>
      <c r="BK167" s="151">
        <f t="shared" si="26"/>
        <v>0</v>
      </c>
      <c r="BL167" s="14" t="s">
        <v>186</v>
      </c>
      <c r="BM167" s="150" t="s">
        <v>307</v>
      </c>
    </row>
    <row r="168" spans="1:65" s="2" customFormat="1" ht="21.75" customHeight="1">
      <c r="A168" s="26"/>
      <c r="B168" s="138"/>
      <c r="C168" s="152" t="s">
        <v>232</v>
      </c>
      <c r="D168" s="152" t="s">
        <v>188</v>
      </c>
      <c r="E168" s="153" t="s">
        <v>1270</v>
      </c>
      <c r="F168" s="154" t="s">
        <v>1271</v>
      </c>
      <c r="G168" s="155" t="s">
        <v>463</v>
      </c>
      <c r="H168" s="156">
        <v>7</v>
      </c>
      <c r="I168" s="157"/>
      <c r="J168" s="157"/>
      <c r="K168" s="158"/>
      <c r="L168" s="159"/>
      <c r="M168" s="160" t="s">
        <v>1</v>
      </c>
      <c r="N168" s="161" t="s">
        <v>33</v>
      </c>
      <c r="O168" s="148">
        <v>0</v>
      </c>
      <c r="P168" s="148">
        <f t="shared" si="18"/>
        <v>0</v>
      </c>
      <c r="Q168" s="148">
        <v>3.0000000000000001E-5</v>
      </c>
      <c r="R168" s="148">
        <f t="shared" si="19"/>
        <v>2.1000000000000001E-4</v>
      </c>
      <c r="S168" s="148">
        <v>0</v>
      </c>
      <c r="T168" s="149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216</v>
      </c>
      <c r="AT168" s="150" t="s">
        <v>188</v>
      </c>
      <c r="AU168" s="150" t="s">
        <v>158</v>
      </c>
      <c r="AY168" s="14" t="s">
        <v>150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158</v>
      </c>
      <c r="BK168" s="151">
        <f t="shared" si="26"/>
        <v>0</v>
      </c>
      <c r="BL168" s="14" t="s">
        <v>186</v>
      </c>
      <c r="BM168" s="150" t="s">
        <v>311</v>
      </c>
    </row>
    <row r="169" spans="1:65" s="2" customFormat="1" ht="21.75" customHeight="1">
      <c r="A169" s="26"/>
      <c r="B169" s="138"/>
      <c r="C169" s="139" t="s">
        <v>308</v>
      </c>
      <c r="D169" s="139" t="s">
        <v>153</v>
      </c>
      <c r="E169" s="140" t="s">
        <v>1272</v>
      </c>
      <c r="F169" s="141" t="s">
        <v>1273</v>
      </c>
      <c r="G169" s="142" t="s">
        <v>463</v>
      </c>
      <c r="H169" s="143">
        <v>4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18"/>
        <v>0</v>
      </c>
      <c r="Q169" s="148">
        <v>4.0000000000000003E-5</v>
      </c>
      <c r="R169" s="148">
        <f t="shared" si="19"/>
        <v>1.6000000000000001E-4</v>
      </c>
      <c r="S169" s="148">
        <v>0</v>
      </c>
      <c r="T169" s="149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186</v>
      </c>
      <c r="AT169" s="150" t="s">
        <v>153</v>
      </c>
      <c r="AU169" s="150" t="s">
        <v>158</v>
      </c>
      <c r="AY169" s="14" t="s">
        <v>150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158</v>
      </c>
      <c r="BK169" s="151">
        <f t="shared" si="26"/>
        <v>0</v>
      </c>
      <c r="BL169" s="14" t="s">
        <v>186</v>
      </c>
      <c r="BM169" s="150" t="s">
        <v>314</v>
      </c>
    </row>
    <row r="170" spans="1:65" s="2" customFormat="1" ht="21.75" customHeight="1">
      <c r="A170" s="26"/>
      <c r="B170" s="138"/>
      <c r="C170" s="152" t="s">
        <v>238</v>
      </c>
      <c r="D170" s="152" t="s">
        <v>188</v>
      </c>
      <c r="E170" s="153" t="s">
        <v>1274</v>
      </c>
      <c r="F170" s="154" t="s">
        <v>1275</v>
      </c>
      <c r="G170" s="155" t="s">
        <v>463</v>
      </c>
      <c r="H170" s="156">
        <v>4</v>
      </c>
      <c r="I170" s="157"/>
      <c r="J170" s="157"/>
      <c r="K170" s="158"/>
      <c r="L170" s="159"/>
      <c r="M170" s="160" t="s">
        <v>1</v>
      </c>
      <c r="N170" s="161" t="s">
        <v>33</v>
      </c>
      <c r="O170" s="148">
        <v>0</v>
      </c>
      <c r="P170" s="148">
        <f t="shared" si="18"/>
        <v>0</v>
      </c>
      <c r="Q170" s="148">
        <v>4.0000000000000003E-5</v>
      </c>
      <c r="R170" s="148">
        <f t="shared" si="19"/>
        <v>1.6000000000000001E-4</v>
      </c>
      <c r="S170" s="148">
        <v>0</v>
      </c>
      <c r="T170" s="149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216</v>
      </c>
      <c r="AT170" s="150" t="s">
        <v>188</v>
      </c>
      <c r="AU170" s="150" t="s">
        <v>158</v>
      </c>
      <c r="AY170" s="14" t="s">
        <v>150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158</v>
      </c>
      <c r="BK170" s="151">
        <f t="shared" si="26"/>
        <v>0</v>
      </c>
      <c r="BL170" s="14" t="s">
        <v>186</v>
      </c>
      <c r="BM170" s="150" t="s">
        <v>318</v>
      </c>
    </row>
    <row r="171" spans="1:65" s="2" customFormat="1" ht="21.75" customHeight="1">
      <c r="A171" s="26"/>
      <c r="B171" s="138"/>
      <c r="C171" s="139" t="s">
        <v>315</v>
      </c>
      <c r="D171" s="139" t="s">
        <v>153</v>
      </c>
      <c r="E171" s="140" t="s">
        <v>1276</v>
      </c>
      <c r="F171" s="141" t="s">
        <v>1277</v>
      </c>
      <c r="G171" s="142" t="s">
        <v>463</v>
      </c>
      <c r="H171" s="143">
        <v>3</v>
      </c>
      <c r="I171" s="144"/>
      <c r="J171" s="144"/>
      <c r="K171" s="145"/>
      <c r="L171" s="27"/>
      <c r="M171" s="146" t="s">
        <v>1</v>
      </c>
      <c r="N171" s="147" t="s">
        <v>33</v>
      </c>
      <c r="O171" s="148">
        <v>0</v>
      </c>
      <c r="P171" s="148">
        <f t="shared" si="18"/>
        <v>0</v>
      </c>
      <c r="Q171" s="148">
        <v>6.0000000000000002E-5</v>
      </c>
      <c r="R171" s="148">
        <f t="shared" si="19"/>
        <v>1.8000000000000001E-4</v>
      </c>
      <c r="S171" s="148">
        <v>0</v>
      </c>
      <c r="T171" s="149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186</v>
      </c>
      <c r="AT171" s="150" t="s">
        <v>153</v>
      </c>
      <c r="AU171" s="150" t="s">
        <v>158</v>
      </c>
      <c r="AY171" s="14" t="s">
        <v>150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158</v>
      </c>
      <c r="BK171" s="151">
        <f t="shared" si="26"/>
        <v>0</v>
      </c>
      <c r="BL171" s="14" t="s">
        <v>186</v>
      </c>
      <c r="BM171" s="150" t="s">
        <v>321</v>
      </c>
    </row>
    <row r="172" spans="1:65" s="2" customFormat="1" ht="21.75" customHeight="1">
      <c r="A172" s="26"/>
      <c r="B172" s="138"/>
      <c r="C172" s="152" t="s">
        <v>241</v>
      </c>
      <c r="D172" s="152" t="s">
        <v>188</v>
      </c>
      <c r="E172" s="153" t="s">
        <v>1278</v>
      </c>
      <c r="F172" s="154" t="s">
        <v>1279</v>
      </c>
      <c r="G172" s="155" t="s">
        <v>463</v>
      </c>
      <c r="H172" s="156">
        <v>3</v>
      </c>
      <c r="I172" s="157"/>
      <c r="J172" s="157"/>
      <c r="K172" s="158"/>
      <c r="L172" s="159"/>
      <c r="M172" s="160" t="s">
        <v>1</v>
      </c>
      <c r="N172" s="161" t="s">
        <v>33</v>
      </c>
      <c r="O172" s="148">
        <v>0</v>
      </c>
      <c r="P172" s="148">
        <f t="shared" si="18"/>
        <v>0</v>
      </c>
      <c r="Q172" s="148">
        <v>7.5000000000000002E-4</v>
      </c>
      <c r="R172" s="148">
        <f t="shared" si="19"/>
        <v>2.2500000000000003E-3</v>
      </c>
      <c r="S172" s="148">
        <v>0</v>
      </c>
      <c r="T172" s="149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216</v>
      </c>
      <c r="AT172" s="150" t="s">
        <v>188</v>
      </c>
      <c r="AU172" s="150" t="s">
        <v>158</v>
      </c>
      <c r="AY172" s="14" t="s">
        <v>150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158</v>
      </c>
      <c r="BK172" s="151">
        <f t="shared" si="26"/>
        <v>0</v>
      </c>
      <c r="BL172" s="14" t="s">
        <v>186</v>
      </c>
      <c r="BM172" s="150" t="s">
        <v>325</v>
      </c>
    </row>
    <row r="173" spans="1:65" s="2" customFormat="1" ht="21.75" customHeight="1">
      <c r="A173" s="26"/>
      <c r="B173" s="138"/>
      <c r="C173" s="139" t="s">
        <v>322</v>
      </c>
      <c r="D173" s="139" t="s">
        <v>153</v>
      </c>
      <c r="E173" s="140" t="s">
        <v>1280</v>
      </c>
      <c r="F173" s="141" t="s">
        <v>1281</v>
      </c>
      <c r="G173" s="142" t="s">
        <v>463</v>
      </c>
      <c r="H173" s="143">
        <v>1</v>
      </c>
      <c r="I173" s="144"/>
      <c r="J173" s="144"/>
      <c r="K173" s="145"/>
      <c r="L173" s="27"/>
      <c r="M173" s="146" t="s">
        <v>1</v>
      </c>
      <c r="N173" s="147" t="s">
        <v>33</v>
      </c>
      <c r="O173" s="148">
        <v>0</v>
      </c>
      <c r="P173" s="148">
        <f t="shared" si="18"/>
        <v>0</v>
      </c>
      <c r="Q173" s="148">
        <v>6.9999999999999994E-5</v>
      </c>
      <c r="R173" s="148">
        <f t="shared" si="19"/>
        <v>6.9999999999999994E-5</v>
      </c>
      <c r="S173" s="148">
        <v>0</v>
      </c>
      <c r="T173" s="149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186</v>
      </c>
      <c r="AT173" s="150" t="s">
        <v>153</v>
      </c>
      <c r="AU173" s="150" t="s">
        <v>158</v>
      </c>
      <c r="AY173" s="14" t="s">
        <v>150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158</v>
      </c>
      <c r="BK173" s="151">
        <f t="shared" si="26"/>
        <v>0</v>
      </c>
      <c r="BL173" s="14" t="s">
        <v>186</v>
      </c>
      <c r="BM173" s="150" t="s">
        <v>328</v>
      </c>
    </row>
    <row r="174" spans="1:65" s="2" customFormat="1" ht="21.75" customHeight="1">
      <c r="A174" s="26"/>
      <c r="B174" s="138"/>
      <c r="C174" s="152" t="s">
        <v>245</v>
      </c>
      <c r="D174" s="152" t="s">
        <v>188</v>
      </c>
      <c r="E174" s="153" t="s">
        <v>1282</v>
      </c>
      <c r="F174" s="154" t="s">
        <v>1283</v>
      </c>
      <c r="G174" s="155" t="s">
        <v>463</v>
      </c>
      <c r="H174" s="156">
        <v>1</v>
      </c>
      <c r="I174" s="157"/>
      <c r="J174" s="157"/>
      <c r="K174" s="158"/>
      <c r="L174" s="159"/>
      <c r="M174" s="160" t="s">
        <v>1</v>
      </c>
      <c r="N174" s="161" t="s">
        <v>33</v>
      </c>
      <c r="O174" s="148">
        <v>0</v>
      </c>
      <c r="P174" s="148">
        <f t="shared" si="18"/>
        <v>0</v>
      </c>
      <c r="Q174" s="148">
        <v>9.7000000000000005E-4</v>
      </c>
      <c r="R174" s="148">
        <f t="shared" si="19"/>
        <v>9.7000000000000005E-4</v>
      </c>
      <c r="S174" s="148">
        <v>0</v>
      </c>
      <c r="T174" s="149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216</v>
      </c>
      <c r="AT174" s="150" t="s">
        <v>188</v>
      </c>
      <c r="AU174" s="150" t="s">
        <v>158</v>
      </c>
      <c r="AY174" s="14" t="s">
        <v>150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158</v>
      </c>
      <c r="BK174" s="151">
        <f t="shared" si="26"/>
        <v>0</v>
      </c>
      <c r="BL174" s="14" t="s">
        <v>186</v>
      </c>
      <c r="BM174" s="150" t="s">
        <v>332</v>
      </c>
    </row>
    <row r="175" spans="1:65" s="2" customFormat="1" ht="16.5" customHeight="1">
      <c r="A175" s="26"/>
      <c r="B175" s="138"/>
      <c r="C175" s="139" t="s">
        <v>329</v>
      </c>
      <c r="D175" s="139" t="s">
        <v>153</v>
      </c>
      <c r="E175" s="140" t="s">
        <v>1284</v>
      </c>
      <c r="F175" s="141" t="s">
        <v>1285</v>
      </c>
      <c r="G175" s="142" t="s">
        <v>463</v>
      </c>
      <c r="H175" s="143">
        <v>12</v>
      </c>
      <c r="I175" s="144"/>
      <c r="J175" s="144"/>
      <c r="K175" s="145"/>
      <c r="L175" s="27"/>
      <c r="M175" s="146" t="s">
        <v>1</v>
      </c>
      <c r="N175" s="147" t="s">
        <v>33</v>
      </c>
      <c r="O175" s="148">
        <v>0</v>
      </c>
      <c r="P175" s="148">
        <f t="shared" si="18"/>
        <v>0</v>
      </c>
      <c r="Q175" s="148">
        <v>2.0000000000000002E-5</v>
      </c>
      <c r="R175" s="148">
        <f t="shared" si="19"/>
        <v>2.4000000000000003E-4</v>
      </c>
      <c r="S175" s="148">
        <v>0</v>
      </c>
      <c r="T175" s="149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186</v>
      </c>
      <c r="AT175" s="150" t="s">
        <v>153</v>
      </c>
      <c r="AU175" s="150" t="s">
        <v>158</v>
      </c>
      <c r="AY175" s="14" t="s">
        <v>150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158</v>
      </c>
      <c r="BK175" s="151">
        <f t="shared" si="26"/>
        <v>0</v>
      </c>
      <c r="BL175" s="14" t="s">
        <v>186</v>
      </c>
      <c r="BM175" s="150" t="s">
        <v>335</v>
      </c>
    </row>
    <row r="176" spans="1:65" s="2" customFormat="1" ht="16.5" customHeight="1">
      <c r="A176" s="26"/>
      <c r="B176" s="138"/>
      <c r="C176" s="152" t="s">
        <v>248</v>
      </c>
      <c r="D176" s="152" t="s">
        <v>188</v>
      </c>
      <c r="E176" s="153" t="s">
        <v>1286</v>
      </c>
      <c r="F176" s="154" t="s">
        <v>1287</v>
      </c>
      <c r="G176" s="155" t="s">
        <v>463</v>
      </c>
      <c r="H176" s="156">
        <v>12</v>
      </c>
      <c r="I176" s="157"/>
      <c r="J176" s="157"/>
      <c r="K176" s="158"/>
      <c r="L176" s="159"/>
      <c r="M176" s="160" t="s">
        <v>1</v>
      </c>
      <c r="N176" s="161" t="s">
        <v>33</v>
      </c>
      <c r="O176" s="148">
        <v>0</v>
      </c>
      <c r="P176" s="148">
        <f t="shared" si="18"/>
        <v>0</v>
      </c>
      <c r="Q176" s="148">
        <v>6.9999999999999994E-5</v>
      </c>
      <c r="R176" s="148">
        <f t="shared" si="19"/>
        <v>8.3999999999999993E-4</v>
      </c>
      <c r="S176" s="148">
        <v>0</v>
      </c>
      <c r="T176" s="149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216</v>
      </c>
      <c r="AT176" s="150" t="s">
        <v>188</v>
      </c>
      <c r="AU176" s="150" t="s">
        <v>158</v>
      </c>
      <c r="AY176" s="14" t="s">
        <v>150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158</v>
      </c>
      <c r="BK176" s="151">
        <f t="shared" si="26"/>
        <v>0</v>
      </c>
      <c r="BL176" s="14" t="s">
        <v>186</v>
      </c>
      <c r="BM176" s="150" t="s">
        <v>339</v>
      </c>
    </row>
    <row r="177" spans="1:65" s="2" customFormat="1" ht="21.75" customHeight="1">
      <c r="A177" s="26"/>
      <c r="B177" s="138"/>
      <c r="C177" s="139" t="s">
        <v>336</v>
      </c>
      <c r="D177" s="139" t="s">
        <v>153</v>
      </c>
      <c r="E177" s="140" t="s">
        <v>1288</v>
      </c>
      <c r="F177" s="141" t="s">
        <v>1289</v>
      </c>
      <c r="G177" s="142" t="s">
        <v>1290</v>
      </c>
      <c r="H177" s="143">
        <v>3</v>
      </c>
      <c r="I177" s="144"/>
      <c r="J177" s="144"/>
      <c r="K177" s="145"/>
      <c r="L177" s="27"/>
      <c r="M177" s="146" t="s">
        <v>1</v>
      </c>
      <c r="N177" s="147" t="s">
        <v>33</v>
      </c>
      <c r="O177" s="148">
        <v>0</v>
      </c>
      <c r="P177" s="148">
        <f t="shared" si="18"/>
        <v>0</v>
      </c>
      <c r="Q177" s="148">
        <v>2.5999999999999998E-4</v>
      </c>
      <c r="R177" s="148">
        <f t="shared" si="19"/>
        <v>7.7999999999999988E-4</v>
      </c>
      <c r="S177" s="148">
        <v>0</v>
      </c>
      <c r="T177" s="149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186</v>
      </c>
      <c r="AT177" s="150" t="s">
        <v>153</v>
      </c>
      <c r="AU177" s="150" t="s">
        <v>158</v>
      </c>
      <c r="AY177" s="14" t="s">
        <v>150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158</v>
      </c>
      <c r="BK177" s="151">
        <f t="shared" si="26"/>
        <v>0</v>
      </c>
      <c r="BL177" s="14" t="s">
        <v>186</v>
      </c>
      <c r="BM177" s="150" t="s">
        <v>342</v>
      </c>
    </row>
    <row r="178" spans="1:65" s="2" customFormat="1" ht="21.75" customHeight="1">
      <c r="A178" s="26"/>
      <c r="B178" s="138"/>
      <c r="C178" s="152" t="s">
        <v>254</v>
      </c>
      <c r="D178" s="152" t="s">
        <v>188</v>
      </c>
      <c r="E178" s="153" t="s">
        <v>1291</v>
      </c>
      <c r="F178" s="154" t="s">
        <v>1292</v>
      </c>
      <c r="G178" s="155" t="s">
        <v>463</v>
      </c>
      <c r="H178" s="156">
        <v>3</v>
      </c>
      <c r="I178" s="157"/>
      <c r="J178" s="157"/>
      <c r="K178" s="158"/>
      <c r="L178" s="159"/>
      <c r="M178" s="160" t="s">
        <v>1</v>
      </c>
      <c r="N178" s="161" t="s">
        <v>33</v>
      </c>
      <c r="O178" s="148">
        <v>0</v>
      </c>
      <c r="P178" s="148">
        <f t="shared" si="18"/>
        <v>0</v>
      </c>
      <c r="Q178" s="148">
        <v>2.0500000000000001E-2</v>
      </c>
      <c r="R178" s="148">
        <f t="shared" si="19"/>
        <v>6.1499999999999999E-2</v>
      </c>
      <c r="S178" s="148">
        <v>0</v>
      </c>
      <c r="T178" s="149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216</v>
      </c>
      <c r="AT178" s="150" t="s">
        <v>188</v>
      </c>
      <c r="AU178" s="150" t="s">
        <v>158</v>
      </c>
      <c r="AY178" s="14" t="s">
        <v>150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158</v>
      </c>
      <c r="BK178" s="151">
        <f t="shared" si="26"/>
        <v>0</v>
      </c>
      <c r="BL178" s="14" t="s">
        <v>186</v>
      </c>
      <c r="BM178" s="150" t="s">
        <v>346</v>
      </c>
    </row>
    <row r="179" spans="1:65" s="2" customFormat="1" ht="21.75" customHeight="1">
      <c r="A179" s="26"/>
      <c r="B179" s="138"/>
      <c r="C179" s="139" t="s">
        <v>343</v>
      </c>
      <c r="D179" s="139" t="s">
        <v>153</v>
      </c>
      <c r="E179" s="140" t="s">
        <v>1293</v>
      </c>
      <c r="F179" s="141" t="s">
        <v>1294</v>
      </c>
      <c r="G179" s="142" t="s">
        <v>205</v>
      </c>
      <c r="H179" s="143">
        <v>410</v>
      </c>
      <c r="I179" s="144"/>
      <c r="J179" s="144"/>
      <c r="K179" s="145"/>
      <c r="L179" s="27"/>
      <c r="M179" s="146" t="s">
        <v>1</v>
      </c>
      <c r="N179" s="147" t="s">
        <v>33</v>
      </c>
      <c r="O179" s="148">
        <v>0</v>
      </c>
      <c r="P179" s="148">
        <f t="shared" si="18"/>
        <v>0</v>
      </c>
      <c r="Q179" s="148">
        <v>1.018E-2</v>
      </c>
      <c r="R179" s="148">
        <f t="shared" si="19"/>
        <v>4.1738</v>
      </c>
      <c r="S179" s="148">
        <v>0</v>
      </c>
      <c r="T179" s="149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186</v>
      </c>
      <c r="AT179" s="150" t="s">
        <v>153</v>
      </c>
      <c r="AU179" s="150" t="s">
        <v>158</v>
      </c>
      <c r="AY179" s="14" t="s">
        <v>150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158</v>
      </c>
      <c r="BK179" s="151">
        <f t="shared" si="26"/>
        <v>0</v>
      </c>
      <c r="BL179" s="14" t="s">
        <v>186</v>
      </c>
      <c r="BM179" s="150" t="s">
        <v>349</v>
      </c>
    </row>
    <row r="180" spans="1:65" s="2" customFormat="1" ht="21.75" customHeight="1">
      <c r="A180" s="26"/>
      <c r="B180" s="138"/>
      <c r="C180" s="139" t="s">
        <v>257</v>
      </c>
      <c r="D180" s="139" t="s">
        <v>153</v>
      </c>
      <c r="E180" s="140" t="s">
        <v>1295</v>
      </c>
      <c r="F180" s="141" t="s">
        <v>1296</v>
      </c>
      <c r="G180" s="142" t="s">
        <v>205</v>
      </c>
      <c r="H180" s="143">
        <v>410</v>
      </c>
      <c r="I180" s="144"/>
      <c r="J180" s="144"/>
      <c r="K180" s="145"/>
      <c r="L180" s="27"/>
      <c r="M180" s="146" t="s">
        <v>1</v>
      </c>
      <c r="N180" s="147" t="s">
        <v>33</v>
      </c>
      <c r="O180" s="148">
        <v>0</v>
      </c>
      <c r="P180" s="148">
        <f t="shared" si="18"/>
        <v>0</v>
      </c>
      <c r="Q180" s="148">
        <v>3.601E-2</v>
      </c>
      <c r="R180" s="148">
        <f t="shared" si="19"/>
        <v>14.764100000000001</v>
      </c>
      <c r="S180" s="148">
        <v>0</v>
      </c>
      <c r="T180" s="149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186</v>
      </c>
      <c r="AT180" s="150" t="s">
        <v>153</v>
      </c>
      <c r="AU180" s="150" t="s">
        <v>158</v>
      </c>
      <c r="AY180" s="14" t="s">
        <v>150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158</v>
      </c>
      <c r="BK180" s="151">
        <f t="shared" si="26"/>
        <v>0</v>
      </c>
      <c r="BL180" s="14" t="s">
        <v>186</v>
      </c>
      <c r="BM180" s="150" t="s">
        <v>353</v>
      </c>
    </row>
    <row r="181" spans="1:65" s="2" customFormat="1" ht="21.75" customHeight="1">
      <c r="A181" s="26"/>
      <c r="B181" s="138"/>
      <c r="C181" s="139" t="s">
        <v>350</v>
      </c>
      <c r="D181" s="139" t="s">
        <v>153</v>
      </c>
      <c r="E181" s="140" t="s">
        <v>1297</v>
      </c>
      <c r="F181" s="141" t="s">
        <v>1298</v>
      </c>
      <c r="G181" s="142" t="s">
        <v>554</v>
      </c>
      <c r="H181" s="143">
        <v>86.307000000000002</v>
      </c>
      <c r="I181" s="144"/>
      <c r="J181" s="144"/>
      <c r="K181" s="145"/>
      <c r="L181" s="27"/>
      <c r="M181" s="146" t="s">
        <v>1</v>
      </c>
      <c r="N181" s="147" t="s">
        <v>33</v>
      </c>
      <c r="O181" s="148">
        <v>0</v>
      </c>
      <c r="P181" s="148">
        <f t="shared" si="18"/>
        <v>0</v>
      </c>
      <c r="Q181" s="148">
        <v>0</v>
      </c>
      <c r="R181" s="148">
        <f t="shared" si="19"/>
        <v>0</v>
      </c>
      <c r="S181" s="148">
        <v>0</v>
      </c>
      <c r="T181" s="149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186</v>
      </c>
      <c r="AT181" s="150" t="s">
        <v>153</v>
      </c>
      <c r="AU181" s="150" t="s">
        <v>158</v>
      </c>
      <c r="AY181" s="14" t="s">
        <v>150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158</v>
      </c>
      <c r="BK181" s="151">
        <f t="shared" si="26"/>
        <v>0</v>
      </c>
      <c r="BL181" s="14" t="s">
        <v>186</v>
      </c>
      <c r="BM181" s="150" t="s">
        <v>356</v>
      </c>
    </row>
    <row r="182" spans="1:65" s="12" customFormat="1" ht="22.9" customHeight="1">
      <c r="B182" s="126"/>
      <c r="D182" s="127" t="s">
        <v>66</v>
      </c>
      <c r="E182" s="136" t="s">
        <v>1299</v>
      </c>
      <c r="F182" s="136" t="s">
        <v>1300</v>
      </c>
      <c r="J182" s="137"/>
      <c r="L182" s="126"/>
      <c r="M182" s="130"/>
      <c r="N182" s="131"/>
      <c r="O182" s="131"/>
      <c r="P182" s="132">
        <f>SUM(P183:P218)</f>
        <v>0</v>
      </c>
      <c r="Q182" s="131"/>
      <c r="R182" s="132">
        <f>SUM(R183:R218)</f>
        <v>0.71822999999999992</v>
      </c>
      <c r="S182" s="131"/>
      <c r="T182" s="133">
        <f>SUM(T183:T218)</f>
        <v>0</v>
      </c>
      <c r="AR182" s="127" t="s">
        <v>158</v>
      </c>
      <c r="AT182" s="134" t="s">
        <v>66</v>
      </c>
      <c r="AU182" s="134" t="s">
        <v>75</v>
      </c>
      <c r="AY182" s="127" t="s">
        <v>150</v>
      </c>
      <c r="BK182" s="135">
        <f>SUM(BK183:BK218)</f>
        <v>0</v>
      </c>
    </row>
    <row r="183" spans="1:65" s="2" customFormat="1" ht="21.75" customHeight="1">
      <c r="A183" s="26"/>
      <c r="B183" s="138"/>
      <c r="C183" s="139" t="s">
        <v>261</v>
      </c>
      <c r="D183" s="139" t="s">
        <v>153</v>
      </c>
      <c r="E183" s="140" t="s">
        <v>1301</v>
      </c>
      <c r="F183" s="141" t="s">
        <v>1302</v>
      </c>
      <c r="G183" s="142" t="s">
        <v>1290</v>
      </c>
      <c r="H183" s="143">
        <v>11</v>
      </c>
      <c r="I183" s="144"/>
      <c r="J183" s="144"/>
      <c r="K183" s="145"/>
      <c r="L183" s="27"/>
      <c r="M183" s="146" t="s">
        <v>1</v>
      </c>
      <c r="N183" s="147" t="s">
        <v>33</v>
      </c>
      <c r="O183" s="148">
        <v>0</v>
      </c>
      <c r="P183" s="148">
        <f t="shared" ref="P183:P218" si="27">O183*H183</f>
        <v>0</v>
      </c>
      <c r="Q183" s="148">
        <v>2.7E-4</v>
      </c>
      <c r="R183" s="148">
        <f t="shared" ref="R183:R218" si="28">Q183*H183</f>
        <v>2.97E-3</v>
      </c>
      <c r="S183" s="148">
        <v>0</v>
      </c>
      <c r="T183" s="149">
        <f t="shared" ref="T183:T218" si="29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186</v>
      </c>
      <c r="AT183" s="150" t="s">
        <v>153</v>
      </c>
      <c r="AU183" s="150" t="s">
        <v>158</v>
      </c>
      <c r="AY183" s="14" t="s">
        <v>150</v>
      </c>
      <c r="BE183" s="151">
        <f t="shared" ref="BE183:BE218" si="30">IF(N183="základná",J183,0)</f>
        <v>0</v>
      </c>
      <c r="BF183" s="151">
        <f t="shared" ref="BF183:BF218" si="31">IF(N183="znížená",J183,0)</f>
        <v>0</v>
      </c>
      <c r="BG183" s="151">
        <f t="shared" ref="BG183:BG218" si="32">IF(N183="zákl. prenesená",J183,0)</f>
        <v>0</v>
      </c>
      <c r="BH183" s="151">
        <f t="shared" ref="BH183:BH218" si="33">IF(N183="zníž. prenesená",J183,0)</f>
        <v>0</v>
      </c>
      <c r="BI183" s="151">
        <f t="shared" ref="BI183:BI218" si="34">IF(N183="nulová",J183,0)</f>
        <v>0</v>
      </c>
      <c r="BJ183" s="14" t="s">
        <v>158</v>
      </c>
      <c r="BK183" s="151">
        <f t="shared" ref="BK183:BK218" si="35">ROUND(I183*H183,2)</f>
        <v>0</v>
      </c>
      <c r="BL183" s="14" t="s">
        <v>186</v>
      </c>
      <c r="BM183" s="150" t="s">
        <v>360</v>
      </c>
    </row>
    <row r="184" spans="1:65" s="2" customFormat="1" ht="16.5" customHeight="1">
      <c r="A184" s="26"/>
      <c r="B184" s="138"/>
      <c r="C184" s="152" t="s">
        <v>357</v>
      </c>
      <c r="D184" s="152" t="s">
        <v>188</v>
      </c>
      <c r="E184" s="153" t="s">
        <v>1303</v>
      </c>
      <c r="F184" s="154" t="s">
        <v>1304</v>
      </c>
      <c r="G184" s="155" t="s">
        <v>463</v>
      </c>
      <c r="H184" s="156">
        <v>11</v>
      </c>
      <c r="I184" s="157"/>
      <c r="J184" s="157"/>
      <c r="K184" s="158"/>
      <c r="L184" s="159"/>
      <c r="M184" s="160" t="s">
        <v>1</v>
      </c>
      <c r="N184" s="161" t="s">
        <v>33</v>
      </c>
      <c r="O184" s="148">
        <v>0</v>
      </c>
      <c r="P184" s="148">
        <f t="shared" si="27"/>
        <v>0</v>
      </c>
      <c r="Q184" s="148">
        <v>2.58E-2</v>
      </c>
      <c r="R184" s="148">
        <f t="shared" si="28"/>
        <v>0.2838</v>
      </c>
      <c r="S184" s="148">
        <v>0</v>
      </c>
      <c r="T184" s="149">
        <f t="shared" si="29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216</v>
      </c>
      <c r="AT184" s="150" t="s">
        <v>188</v>
      </c>
      <c r="AU184" s="150" t="s">
        <v>158</v>
      </c>
      <c r="AY184" s="14" t="s">
        <v>150</v>
      </c>
      <c r="BE184" s="151">
        <f t="shared" si="30"/>
        <v>0</v>
      </c>
      <c r="BF184" s="151">
        <f t="shared" si="31"/>
        <v>0</v>
      </c>
      <c r="BG184" s="151">
        <f t="shared" si="32"/>
        <v>0</v>
      </c>
      <c r="BH184" s="151">
        <f t="shared" si="33"/>
        <v>0</v>
      </c>
      <c r="BI184" s="151">
        <f t="shared" si="34"/>
        <v>0</v>
      </c>
      <c r="BJ184" s="14" t="s">
        <v>158</v>
      </c>
      <c r="BK184" s="151">
        <f t="shared" si="35"/>
        <v>0</v>
      </c>
      <c r="BL184" s="14" t="s">
        <v>186</v>
      </c>
      <c r="BM184" s="150" t="s">
        <v>363</v>
      </c>
    </row>
    <row r="185" spans="1:65" s="2" customFormat="1" ht="21.75" customHeight="1">
      <c r="A185" s="26"/>
      <c r="B185" s="138"/>
      <c r="C185" s="139" t="s">
        <v>264</v>
      </c>
      <c r="D185" s="139" t="s">
        <v>153</v>
      </c>
      <c r="E185" s="140" t="s">
        <v>1305</v>
      </c>
      <c r="F185" s="141" t="s">
        <v>1306</v>
      </c>
      <c r="G185" s="142" t="s">
        <v>1290</v>
      </c>
      <c r="H185" s="143">
        <v>1</v>
      </c>
      <c r="I185" s="144"/>
      <c r="J185" s="144"/>
      <c r="K185" s="145"/>
      <c r="L185" s="27"/>
      <c r="M185" s="146" t="s">
        <v>1</v>
      </c>
      <c r="N185" s="147" t="s">
        <v>33</v>
      </c>
      <c r="O185" s="148">
        <v>0</v>
      </c>
      <c r="P185" s="148">
        <f t="shared" si="27"/>
        <v>0</v>
      </c>
      <c r="Q185" s="148">
        <v>2.7E-4</v>
      </c>
      <c r="R185" s="148">
        <f t="shared" si="28"/>
        <v>2.7E-4</v>
      </c>
      <c r="S185" s="148">
        <v>0</v>
      </c>
      <c r="T185" s="149">
        <f t="shared" si="29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186</v>
      </c>
      <c r="AT185" s="150" t="s">
        <v>153</v>
      </c>
      <c r="AU185" s="150" t="s">
        <v>158</v>
      </c>
      <c r="AY185" s="14" t="s">
        <v>150</v>
      </c>
      <c r="BE185" s="151">
        <f t="shared" si="30"/>
        <v>0</v>
      </c>
      <c r="BF185" s="151">
        <f t="shared" si="31"/>
        <v>0</v>
      </c>
      <c r="BG185" s="151">
        <f t="shared" si="32"/>
        <v>0</v>
      </c>
      <c r="BH185" s="151">
        <f t="shared" si="33"/>
        <v>0</v>
      </c>
      <c r="BI185" s="151">
        <f t="shared" si="34"/>
        <v>0</v>
      </c>
      <c r="BJ185" s="14" t="s">
        <v>158</v>
      </c>
      <c r="BK185" s="151">
        <f t="shared" si="35"/>
        <v>0</v>
      </c>
      <c r="BL185" s="14" t="s">
        <v>186</v>
      </c>
      <c r="BM185" s="150" t="s">
        <v>367</v>
      </c>
    </row>
    <row r="186" spans="1:65" s="2" customFormat="1" ht="21.75" customHeight="1">
      <c r="A186" s="26"/>
      <c r="B186" s="138"/>
      <c r="C186" s="152" t="s">
        <v>364</v>
      </c>
      <c r="D186" s="152" t="s">
        <v>188</v>
      </c>
      <c r="E186" s="153" t="s">
        <v>1307</v>
      </c>
      <c r="F186" s="154" t="s">
        <v>1308</v>
      </c>
      <c r="G186" s="155" t="s">
        <v>463</v>
      </c>
      <c r="H186" s="156">
        <v>1</v>
      </c>
      <c r="I186" s="157"/>
      <c r="J186" s="157"/>
      <c r="K186" s="158"/>
      <c r="L186" s="159"/>
      <c r="M186" s="160" t="s">
        <v>1</v>
      </c>
      <c r="N186" s="161" t="s">
        <v>33</v>
      </c>
      <c r="O186" s="148">
        <v>0</v>
      </c>
      <c r="P186" s="148">
        <f t="shared" si="27"/>
        <v>0</v>
      </c>
      <c r="Q186" s="148">
        <v>2.8000000000000001E-2</v>
      </c>
      <c r="R186" s="148">
        <f t="shared" si="28"/>
        <v>2.8000000000000001E-2</v>
      </c>
      <c r="S186" s="148">
        <v>0</v>
      </c>
      <c r="T186" s="149">
        <f t="shared" si="29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216</v>
      </c>
      <c r="AT186" s="150" t="s">
        <v>188</v>
      </c>
      <c r="AU186" s="150" t="s">
        <v>158</v>
      </c>
      <c r="AY186" s="14" t="s">
        <v>150</v>
      </c>
      <c r="BE186" s="151">
        <f t="shared" si="30"/>
        <v>0</v>
      </c>
      <c r="BF186" s="151">
        <f t="shared" si="31"/>
        <v>0</v>
      </c>
      <c r="BG186" s="151">
        <f t="shared" si="32"/>
        <v>0</v>
      </c>
      <c r="BH186" s="151">
        <f t="shared" si="33"/>
        <v>0</v>
      </c>
      <c r="BI186" s="151">
        <f t="shared" si="34"/>
        <v>0</v>
      </c>
      <c r="BJ186" s="14" t="s">
        <v>158</v>
      </c>
      <c r="BK186" s="151">
        <f t="shared" si="35"/>
        <v>0</v>
      </c>
      <c r="BL186" s="14" t="s">
        <v>186</v>
      </c>
      <c r="BM186" s="150" t="s">
        <v>374</v>
      </c>
    </row>
    <row r="187" spans="1:65" s="2" customFormat="1" ht="21.75" customHeight="1">
      <c r="A187" s="26"/>
      <c r="B187" s="138"/>
      <c r="C187" s="139" t="s">
        <v>268</v>
      </c>
      <c r="D187" s="139" t="s">
        <v>153</v>
      </c>
      <c r="E187" s="140" t="s">
        <v>1309</v>
      </c>
      <c r="F187" s="141" t="s">
        <v>1310</v>
      </c>
      <c r="G187" s="142" t="s">
        <v>1290</v>
      </c>
      <c r="H187" s="143">
        <v>5</v>
      </c>
      <c r="I187" s="144"/>
      <c r="J187" s="144"/>
      <c r="K187" s="145"/>
      <c r="L187" s="27"/>
      <c r="M187" s="146" t="s">
        <v>1</v>
      </c>
      <c r="N187" s="147" t="s">
        <v>33</v>
      </c>
      <c r="O187" s="148">
        <v>0</v>
      </c>
      <c r="P187" s="148">
        <f t="shared" si="27"/>
        <v>0</v>
      </c>
      <c r="Q187" s="148">
        <v>2.9999999999999997E-4</v>
      </c>
      <c r="R187" s="148">
        <f t="shared" si="28"/>
        <v>1.4999999999999998E-3</v>
      </c>
      <c r="S187" s="148">
        <v>0</v>
      </c>
      <c r="T187" s="149">
        <f t="shared" si="29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186</v>
      </c>
      <c r="AT187" s="150" t="s">
        <v>153</v>
      </c>
      <c r="AU187" s="150" t="s">
        <v>158</v>
      </c>
      <c r="AY187" s="14" t="s">
        <v>150</v>
      </c>
      <c r="BE187" s="151">
        <f t="shared" si="30"/>
        <v>0</v>
      </c>
      <c r="BF187" s="151">
        <f t="shared" si="31"/>
        <v>0</v>
      </c>
      <c r="BG187" s="151">
        <f t="shared" si="32"/>
        <v>0</v>
      </c>
      <c r="BH187" s="151">
        <f t="shared" si="33"/>
        <v>0</v>
      </c>
      <c r="BI187" s="151">
        <f t="shared" si="34"/>
        <v>0</v>
      </c>
      <c r="BJ187" s="14" t="s">
        <v>158</v>
      </c>
      <c r="BK187" s="151">
        <f t="shared" si="35"/>
        <v>0</v>
      </c>
      <c r="BL187" s="14" t="s">
        <v>186</v>
      </c>
      <c r="BM187" s="150" t="s">
        <v>377</v>
      </c>
    </row>
    <row r="188" spans="1:65" s="2" customFormat="1" ht="16.5" customHeight="1">
      <c r="A188" s="26"/>
      <c r="B188" s="138"/>
      <c r="C188" s="152" t="s">
        <v>371</v>
      </c>
      <c r="D188" s="152" t="s">
        <v>188</v>
      </c>
      <c r="E188" s="153" t="s">
        <v>1311</v>
      </c>
      <c r="F188" s="154" t="s">
        <v>1312</v>
      </c>
      <c r="G188" s="155" t="s">
        <v>463</v>
      </c>
      <c r="H188" s="156">
        <v>5</v>
      </c>
      <c r="I188" s="157"/>
      <c r="J188" s="157"/>
      <c r="K188" s="158"/>
      <c r="L188" s="159"/>
      <c r="M188" s="160" t="s">
        <v>1</v>
      </c>
      <c r="N188" s="161" t="s">
        <v>33</v>
      </c>
      <c r="O188" s="148">
        <v>0</v>
      </c>
      <c r="P188" s="148">
        <f t="shared" si="27"/>
        <v>0</v>
      </c>
      <c r="Q188" s="148">
        <v>1.7000000000000001E-2</v>
      </c>
      <c r="R188" s="148">
        <f t="shared" si="28"/>
        <v>8.5000000000000006E-2</v>
      </c>
      <c r="S188" s="148">
        <v>0</v>
      </c>
      <c r="T188" s="149">
        <f t="shared" si="29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216</v>
      </c>
      <c r="AT188" s="150" t="s">
        <v>188</v>
      </c>
      <c r="AU188" s="150" t="s">
        <v>158</v>
      </c>
      <c r="AY188" s="14" t="s">
        <v>150</v>
      </c>
      <c r="BE188" s="151">
        <f t="shared" si="30"/>
        <v>0</v>
      </c>
      <c r="BF188" s="151">
        <f t="shared" si="31"/>
        <v>0</v>
      </c>
      <c r="BG188" s="151">
        <f t="shared" si="32"/>
        <v>0</v>
      </c>
      <c r="BH188" s="151">
        <f t="shared" si="33"/>
        <v>0</v>
      </c>
      <c r="BI188" s="151">
        <f t="shared" si="34"/>
        <v>0</v>
      </c>
      <c r="BJ188" s="14" t="s">
        <v>158</v>
      </c>
      <c r="BK188" s="151">
        <f t="shared" si="35"/>
        <v>0</v>
      </c>
      <c r="BL188" s="14" t="s">
        <v>186</v>
      </c>
      <c r="BM188" s="150" t="s">
        <v>381</v>
      </c>
    </row>
    <row r="189" spans="1:65" s="2" customFormat="1" ht="16.5" customHeight="1">
      <c r="A189" s="26"/>
      <c r="B189" s="138"/>
      <c r="C189" s="139" t="s">
        <v>271</v>
      </c>
      <c r="D189" s="139" t="s">
        <v>153</v>
      </c>
      <c r="E189" s="140" t="s">
        <v>1313</v>
      </c>
      <c r="F189" s="141" t="s">
        <v>1314</v>
      </c>
      <c r="G189" s="142" t="s">
        <v>1290</v>
      </c>
      <c r="H189" s="143">
        <v>1</v>
      </c>
      <c r="I189" s="144"/>
      <c r="J189" s="144"/>
      <c r="K189" s="145"/>
      <c r="L189" s="27"/>
      <c r="M189" s="146" t="s">
        <v>1</v>
      </c>
      <c r="N189" s="147" t="s">
        <v>33</v>
      </c>
      <c r="O189" s="148">
        <v>0</v>
      </c>
      <c r="P189" s="148">
        <f t="shared" si="27"/>
        <v>0</v>
      </c>
      <c r="Q189" s="148">
        <v>2.3E-3</v>
      </c>
      <c r="R189" s="148">
        <f t="shared" si="28"/>
        <v>2.3E-3</v>
      </c>
      <c r="S189" s="148">
        <v>0</v>
      </c>
      <c r="T189" s="149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186</v>
      </c>
      <c r="AT189" s="150" t="s">
        <v>153</v>
      </c>
      <c r="AU189" s="150" t="s">
        <v>158</v>
      </c>
      <c r="AY189" s="14" t="s">
        <v>150</v>
      </c>
      <c r="BE189" s="151">
        <f t="shared" si="30"/>
        <v>0</v>
      </c>
      <c r="BF189" s="151">
        <f t="shared" si="31"/>
        <v>0</v>
      </c>
      <c r="BG189" s="151">
        <f t="shared" si="32"/>
        <v>0</v>
      </c>
      <c r="BH189" s="151">
        <f t="shared" si="33"/>
        <v>0</v>
      </c>
      <c r="BI189" s="151">
        <f t="shared" si="34"/>
        <v>0</v>
      </c>
      <c r="BJ189" s="14" t="s">
        <v>158</v>
      </c>
      <c r="BK189" s="151">
        <f t="shared" si="35"/>
        <v>0</v>
      </c>
      <c r="BL189" s="14" t="s">
        <v>186</v>
      </c>
      <c r="BM189" s="150" t="s">
        <v>386</v>
      </c>
    </row>
    <row r="190" spans="1:65" s="2" customFormat="1" ht="16.5" customHeight="1">
      <c r="A190" s="26"/>
      <c r="B190" s="138"/>
      <c r="C190" s="152" t="s">
        <v>378</v>
      </c>
      <c r="D190" s="152" t="s">
        <v>188</v>
      </c>
      <c r="E190" s="153" t="s">
        <v>1315</v>
      </c>
      <c r="F190" s="154" t="s">
        <v>1316</v>
      </c>
      <c r="G190" s="155" t="s">
        <v>463</v>
      </c>
      <c r="H190" s="156">
        <v>1</v>
      </c>
      <c r="I190" s="157"/>
      <c r="J190" s="157"/>
      <c r="K190" s="158"/>
      <c r="L190" s="159"/>
      <c r="M190" s="160" t="s">
        <v>1</v>
      </c>
      <c r="N190" s="161" t="s">
        <v>33</v>
      </c>
      <c r="O190" s="148">
        <v>0</v>
      </c>
      <c r="P190" s="148">
        <f t="shared" si="27"/>
        <v>0</v>
      </c>
      <c r="Q190" s="148">
        <v>1.4999999999999999E-2</v>
      </c>
      <c r="R190" s="148">
        <f t="shared" si="28"/>
        <v>1.4999999999999999E-2</v>
      </c>
      <c r="S190" s="148">
        <v>0</v>
      </c>
      <c r="T190" s="149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216</v>
      </c>
      <c r="AT190" s="150" t="s">
        <v>188</v>
      </c>
      <c r="AU190" s="150" t="s">
        <v>158</v>
      </c>
      <c r="AY190" s="14" t="s">
        <v>150</v>
      </c>
      <c r="BE190" s="151">
        <f t="shared" si="30"/>
        <v>0</v>
      </c>
      <c r="BF190" s="151">
        <f t="shared" si="31"/>
        <v>0</v>
      </c>
      <c r="BG190" s="151">
        <f t="shared" si="32"/>
        <v>0</v>
      </c>
      <c r="BH190" s="151">
        <f t="shared" si="33"/>
        <v>0</v>
      </c>
      <c r="BI190" s="151">
        <f t="shared" si="34"/>
        <v>0</v>
      </c>
      <c r="BJ190" s="14" t="s">
        <v>158</v>
      </c>
      <c r="BK190" s="151">
        <f t="shared" si="35"/>
        <v>0</v>
      </c>
      <c r="BL190" s="14" t="s">
        <v>186</v>
      </c>
      <c r="BM190" s="150" t="s">
        <v>390</v>
      </c>
    </row>
    <row r="191" spans="1:65" s="2" customFormat="1" ht="21.75" customHeight="1">
      <c r="A191" s="26"/>
      <c r="B191" s="138"/>
      <c r="C191" s="139" t="s">
        <v>278</v>
      </c>
      <c r="D191" s="139" t="s">
        <v>153</v>
      </c>
      <c r="E191" s="140" t="s">
        <v>1317</v>
      </c>
      <c r="F191" s="141" t="s">
        <v>1318</v>
      </c>
      <c r="G191" s="142" t="s">
        <v>463</v>
      </c>
      <c r="H191" s="143">
        <v>10</v>
      </c>
      <c r="I191" s="144"/>
      <c r="J191" s="144"/>
      <c r="K191" s="145"/>
      <c r="L191" s="27"/>
      <c r="M191" s="146" t="s">
        <v>1</v>
      </c>
      <c r="N191" s="147" t="s">
        <v>33</v>
      </c>
      <c r="O191" s="148">
        <v>0</v>
      </c>
      <c r="P191" s="148">
        <f t="shared" si="27"/>
        <v>0</v>
      </c>
      <c r="Q191" s="148">
        <v>2.7E-4</v>
      </c>
      <c r="R191" s="148">
        <f t="shared" si="28"/>
        <v>2.7000000000000001E-3</v>
      </c>
      <c r="S191" s="148">
        <v>0</v>
      </c>
      <c r="T191" s="149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186</v>
      </c>
      <c r="AT191" s="150" t="s">
        <v>153</v>
      </c>
      <c r="AU191" s="150" t="s">
        <v>158</v>
      </c>
      <c r="AY191" s="14" t="s">
        <v>150</v>
      </c>
      <c r="BE191" s="151">
        <f t="shared" si="30"/>
        <v>0</v>
      </c>
      <c r="BF191" s="151">
        <f t="shared" si="31"/>
        <v>0</v>
      </c>
      <c r="BG191" s="151">
        <f t="shared" si="32"/>
        <v>0</v>
      </c>
      <c r="BH191" s="151">
        <f t="shared" si="33"/>
        <v>0</v>
      </c>
      <c r="BI191" s="151">
        <f t="shared" si="34"/>
        <v>0</v>
      </c>
      <c r="BJ191" s="14" t="s">
        <v>158</v>
      </c>
      <c r="BK191" s="151">
        <f t="shared" si="35"/>
        <v>0</v>
      </c>
      <c r="BL191" s="14" t="s">
        <v>186</v>
      </c>
      <c r="BM191" s="150" t="s">
        <v>393</v>
      </c>
    </row>
    <row r="192" spans="1:65" s="2" customFormat="1" ht="16.5" customHeight="1">
      <c r="A192" s="26"/>
      <c r="B192" s="138"/>
      <c r="C192" s="152" t="s">
        <v>387</v>
      </c>
      <c r="D192" s="152" t="s">
        <v>188</v>
      </c>
      <c r="E192" s="153" t="s">
        <v>1319</v>
      </c>
      <c r="F192" s="154" t="s">
        <v>1320</v>
      </c>
      <c r="G192" s="155" t="s">
        <v>463</v>
      </c>
      <c r="H192" s="156">
        <v>10</v>
      </c>
      <c r="I192" s="157"/>
      <c r="J192" s="157"/>
      <c r="K192" s="158"/>
      <c r="L192" s="159"/>
      <c r="M192" s="160" t="s">
        <v>1</v>
      </c>
      <c r="N192" s="161" t="s">
        <v>33</v>
      </c>
      <c r="O192" s="148">
        <v>0</v>
      </c>
      <c r="P192" s="148">
        <f t="shared" si="27"/>
        <v>0</v>
      </c>
      <c r="Q192" s="148">
        <v>1.0999999999999999E-2</v>
      </c>
      <c r="R192" s="148">
        <f t="shared" si="28"/>
        <v>0.10999999999999999</v>
      </c>
      <c r="S192" s="148">
        <v>0</v>
      </c>
      <c r="T192" s="149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216</v>
      </c>
      <c r="AT192" s="150" t="s">
        <v>188</v>
      </c>
      <c r="AU192" s="150" t="s">
        <v>158</v>
      </c>
      <c r="AY192" s="14" t="s">
        <v>150</v>
      </c>
      <c r="BE192" s="151">
        <f t="shared" si="30"/>
        <v>0</v>
      </c>
      <c r="BF192" s="151">
        <f t="shared" si="31"/>
        <v>0</v>
      </c>
      <c r="BG192" s="151">
        <f t="shared" si="32"/>
        <v>0</v>
      </c>
      <c r="BH192" s="151">
        <f t="shared" si="33"/>
        <v>0</v>
      </c>
      <c r="BI192" s="151">
        <f t="shared" si="34"/>
        <v>0</v>
      </c>
      <c r="BJ192" s="14" t="s">
        <v>158</v>
      </c>
      <c r="BK192" s="151">
        <f t="shared" si="35"/>
        <v>0</v>
      </c>
      <c r="BL192" s="14" t="s">
        <v>186</v>
      </c>
      <c r="BM192" s="150" t="s">
        <v>397</v>
      </c>
    </row>
    <row r="193" spans="1:65" s="2" customFormat="1" ht="33" customHeight="1">
      <c r="A193" s="26"/>
      <c r="B193" s="138"/>
      <c r="C193" s="139" t="s">
        <v>282</v>
      </c>
      <c r="D193" s="139" t="s">
        <v>153</v>
      </c>
      <c r="E193" s="140" t="s">
        <v>1321</v>
      </c>
      <c r="F193" s="141" t="s">
        <v>1322</v>
      </c>
      <c r="G193" s="142" t="s">
        <v>1290</v>
      </c>
      <c r="H193" s="143">
        <v>4</v>
      </c>
      <c r="I193" s="144"/>
      <c r="J193" s="144"/>
      <c r="K193" s="145"/>
      <c r="L193" s="27"/>
      <c r="M193" s="146" t="s">
        <v>1</v>
      </c>
      <c r="N193" s="147" t="s">
        <v>33</v>
      </c>
      <c r="O193" s="148">
        <v>0</v>
      </c>
      <c r="P193" s="148">
        <f t="shared" si="27"/>
        <v>0</v>
      </c>
      <c r="Q193" s="148">
        <v>3.1E-4</v>
      </c>
      <c r="R193" s="148">
        <f t="shared" si="28"/>
        <v>1.24E-3</v>
      </c>
      <c r="S193" s="148">
        <v>0</v>
      </c>
      <c r="T193" s="149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186</v>
      </c>
      <c r="AT193" s="150" t="s">
        <v>153</v>
      </c>
      <c r="AU193" s="150" t="s">
        <v>158</v>
      </c>
      <c r="AY193" s="14" t="s">
        <v>150</v>
      </c>
      <c r="BE193" s="151">
        <f t="shared" si="30"/>
        <v>0</v>
      </c>
      <c r="BF193" s="151">
        <f t="shared" si="31"/>
        <v>0</v>
      </c>
      <c r="BG193" s="151">
        <f t="shared" si="32"/>
        <v>0</v>
      </c>
      <c r="BH193" s="151">
        <f t="shared" si="33"/>
        <v>0</v>
      </c>
      <c r="BI193" s="151">
        <f t="shared" si="34"/>
        <v>0</v>
      </c>
      <c r="BJ193" s="14" t="s">
        <v>158</v>
      </c>
      <c r="BK193" s="151">
        <f t="shared" si="35"/>
        <v>0</v>
      </c>
      <c r="BL193" s="14" t="s">
        <v>186</v>
      </c>
      <c r="BM193" s="150" t="s">
        <v>400</v>
      </c>
    </row>
    <row r="194" spans="1:65" s="2" customFormat="1" ht="16.5" customHeight="1">
      <c r="A194" s="26"/>
      <c r="B194" s="138"/>
      <c r="C194" s="152" t="s">
        <v>394</v>
      </c>
      <c r="D194" s="152" t="s">
        <v>188</v>
      </c>
      <c r="E194" s="153" t="s">
        <v>1323</v>
      </c>
      <c r="F194" s="154" t="s">
        <v>1324</v>
      </c>
      <c r="G194" s="155" t="s">
        <v>463</v>
      </c>
      <c r="H194" s="156">
        <v>4</v>
      </c>
      <c r="I194" s="157"/>
      <c r="J194" s="157"/>
      <c r="K194" s="158"/>
      <c r="L194" s="159"/>
      <c r="M194" s="160" t="s">
        <v>1</v>
      </c>
      <c r="N194" s="161" t="s">
        <v>33</v>
      </c>
      <c r="O194" s="148">
        <v>0</v>
      </c>
      <c r="P194" s="148">
        <f t="shared" si="27"/>
        <v>0</v>
      </c>
      <c r="Q194" s="148">
        <v>7.9799999999999992E-3</v>
      </c>
      <c r="R194" s="148">
        <f t="shared" si="28"/>
        <v>3.1919999999999997E-2</v>
      </c>
      <c r="S194" s="148">
        <v>0</v>
      </c>
      <c r="T194" s="149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216</v>
      </c>
      <c r="AT194" s="150" t="s">
        <v>188</v>
      </c>
      <c r="AU194" s="150" t="s">
        <v>158</v>
      </c>
      <c r="AY194" s="14" t="s">
        <v>150</v>
      </c>
      <c r="BE194" s="151">
        <f t="shared" si="30"/>
        <v>0</v>
      </c>
      <c r="BF194" s="151">
        <f t="shared" si="31"/>
        <v>0</v>
      </c>
      <c r="BG194" s="151">
        <f t="shared" si="32"/>
        <v>0</v>
      </c>
      <c r="BH194" s="151">
        <f t="shared" si="33"/>
        <v>0</v>
      </c>
      <c r="BI194" s="151">
        <f t="shared" si="34"/>
        <v>0</v>
      </c>
      <c r="BJ194" s="14" t="s">
        <v>158</v>
      </c>
      <c r="BK194" s="151">
        <f t="shared" si="35"/>
        <v>0</v>
      </c>
      <c r="BL194" s="14" t="s">
        <v>186</v>
      </c>
      <c r="BM194" s="150" t="s">
        <v>404</v>
      </c>
    </row>
    <row r="195" spans="1:65" s="2" customFormat="1" ht="21.75" customHeight="1">
      <c r="A195" s="26"/>
      <c r="B195" s="138"/>
      <c r="C195" s="139" t="s">
        <v>285</v>
      </c>
      <c r="D195" s="139" t="s">
        <v>153</v>
      </c>
      <c r="E195" s="140" t="s">
        <v>1325</v>
      </c>
      <c r="F195" s="141" t="s">
        <v>1326</v>
      </c>
      <c r="G195" s="142" t="s">
        <v>1290</v>
      </c>
      <c r="H195" s="143">
        <v>2</v>
      </c>
      <c r="I195" s="144"/>
      <c r="J195" s="144"/>
      <c r="K195" s="145"/>
      <c r="L195" s="27"/>
      <c r="M195" s="146" t="s">
        <v>1</v>
      </c>
      <c r="N195" s="147" t="s">
        <v>33</v>
      </c>
      <c r="O195" s="148">
        <v>0</v>
      </c>
      <c r="P195" s="148">
        <f t="shared" si="27"/>
        <v>0</v>
      </c>
      <c r="Q195" s="148">
        <v>3.6999999999999999E-4</v>
      </c>
      <c r="R195" s="148">
        <f t="shared" si="28"/>
        <v>7.3999999999999999E-4</v>
      </c>
      <c r="S195" s="148">
        <v>0</v>
      </c>
      <c r="T195" s="149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186</v>
      </c>
      <c r="AT195" s="150" t="s">
        <v>153</v>
      </c>
      <c r="AU195" s="150" t="s">
        <v>158</v>
      </c>
      <c r="AY195" s="14" t="s">
        <v>150</v>
      </c>
      <c r="BE195" s="151">
        <f t="shared" si="30"/>
        <v>0</v>
      </c>
      <c r="BF195" s="151">
        <f t="shared" si="31"/>
        <v>0</v>
      </c>
      <c r="BG195" s="151">
        <f t="shared" si="32"/>
        <v>0</v>
      </c>
      <c r="BH195" s="151">
        <f t="shared" si="33"/>
        <v>0</v>
      </c>
      <c r="BI195" s="151">
        <f t="shared" si="34"/>
        <v>0</v>
      </c>
      <c r="BJ195" s="14" t="s">
        <v>158</v>
      </c>
      <c r="BK195" s="151">
        <f t="shared" si="35"/>
        <v>0</v>
      </c>
      <c r="BL195" s="14" t="s">
        <v>186</v>
      </c>
      <c r="BM195" s="150" t="s">
        <v>407</v>
      </c>
    </row>
    <row r="196" spans="1:65" s="2" customFormat="1" ht="16.5" customHeight="1">
      <c r="A196" s="26"/>
      <c r="B196" s="138"/>
      <c r="C196" s="152" t="s">
        <v>401</v>
      </c>
      <c r="D196" s="152" t="s">
        <v>188</v>
      </c>
      <c r="E196" s="153" t="s">
        <v>1327</v>
      </c>
      <c r="F196" s="154" t="s">
        <v>1328</v>
      </c>
      <c r="G196" s="155" t="s">
        <v>463</v>
      </c>
      <c r="H196" s="156">
        <v>2</v>
      </c>
      <c r="I196" s="157"/>
      <c r="J196" s="157"/>
      <c r="K196" s="158"/>
      <c r="L196" s="159"/>
      <c r="M196" s="160" t="s">
        <v>1</v>
      </c>
      <c r="N196" s="161" t="s">
        <v>33</v>
      </c>
      <c r="O196" s="148">
        <v>0</v>
      </c>
      <c r="P196" s="148">
        <f t="shared" si="27"/>
        <v>0</v>
      </c>
      <c r="Q196" s="148">
        <v>1.1310000000000001E-2</v>
      </c>
      <c r="R196" s="148">
        <f t="shared" si="28"/>
        <v>2.2620000000000001E-2</v>
      </c>
      <c r="S196" s="148">
        <v>0</v>
      </c>
      <c r="T196" s="149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216</v>
      </c>
      <c r="AT196" s="150" t="s">
        <v>188</v>
      </c>
      <c r="AU196" s="150" t="s">
        <v>158</v>
      </c>
      <c r="AY196" s="14" t="s">
        <v>150</v>
      </c>
      <c r="BE196" s="151">
        <f t="shared" si="30"/>
        <v>0</v>
      </c>
      <c r="BF196" s="151">
        <f t="shared" si="31"/>
        <v>0</v>
      </c>
      <c r="BG196" s="151">
        <f t="shared" si="32"/>
        <v>0</v>
      </c>
      <c r="BH196" s="151">
        <f t="shared" si="33"/>
        <v>0</v>
      </c>
      <c r="BI196" s="151">
        <f t="shared" si="34"/>
        <v>0</v>
      </c>
      <c r="BJ196" s="14" t="s">
        <v>158</v>
      </c>
      <c r="BK196" s="151">
        <f t="shared" si="35"/>
        <v>0</v>
      </c>
      <c r="BL196" s="14" t="s">
        <v>186</v>
      </c>
      <c r="BM196" s="150" t="s">
        <v>411</v>
      </c>
    </row>
    <row r="197" spans="1:65" s="2" customFormat="1" ht="21.75" customHeight="1">
      <c r="A197" s="26"/>
      <c r="B197" s="138"/>
      <c r="C197" s="139" t="s">
        <v>289</v>
      </c>
      <c r="D197" s="139" t="s">
        <v>153</v>
      </c>
      <c r="E197" s="140" t="s">
        <v>1329</v>
      </c>
      <c r="F197" s="141" t="s">
        <v>1330</v>
      </c>
      <c r="G197" s="142" t="s">
        <v>1290</v>
      </c>
      <c r="H197" s="143">
        <v>4</v>
      </c>
      <c r="I197" s="144"/>
      <c r="J197" s="144"/>
      <c r="K197" s="145"/>
      <c r="L197" s="27"/>
      <c r="M197" s="146" t="s">
        <v>1</v>
      </c>
      <c r="N197" s="147" t="s">
        <v>33</v>
      </c>
      <c r="O197" s="148">
        <v>0</v>
      </c>
      <c r="P197" s="148">
        <f t="shared" si="27"/>
        <v>0</v>
      </c>
      <c r="Q197" s="148">
        <v>7.2000000000000005E-4</v>
      </c>
      <c r="R197" s="148">
        <f t="shared" si="28"/>
        <v>2.8800000000000002E-3</v>
      </c>
      <c r="S197" s="148">
        <v>0</v>
      </c>
      <c r="T197" s="149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186</v>
      </c>
      <c r="AT197" s="150" t="s">
        <v>153</v>
      </c>
      <c r="AU197" s="150" t="s">
        <v>158</v>
      </c>
      <c r="AY197" s="14" t="s">
        <v>150</v>
      </c>
      <c r="BE197" s="151">
        <f t="shared" si="30"/>
        <v>0</v>
      </c>
      <c r="BF197" s="151">
        <f t="shared" si="31"/>
        <v>0</v>
      </c>
      <c r="BG197" s="151">
        <f t="shared" si="32"/>
        <v>0</v>
      </c>
      <c r="BH197" s="151">
        <f t="shared" si="33"/>
        <v>0</v>
      </c>
      <c r="BI197" s="151">
        <f t="shared" si="34"/>
        <v>0</v>
      </c>
      <c r="BJ197" s="14" t="s">
        <v>158</v>
      </c>
      <c r="BK197" s="151">
        <f t="shared" si="35"/>
        <v>0</v>
      </c>
      <c r="BL197" s="14" t="s">
        <v>186</v>
      </c>
      <c r="BM197" s="150" t="s">
        <v>418</v>
      </c>
    </row>
    <row r="198" spans="1:65" s="2" customFormat="1" ht="21.75" customHeight="1">
      <c r="A198" s="26"/>
      <c r="B198" s="138"/>
      <c r="C198" s="152" t="s">
        <v>408</v>
      </c>
      <c r="D198" s="152" t="s">
        <v>188</v>
      </c>
      <c r="E198" s="153" t="s">
        <v>1331</v>
      </c>
      <c r="F198" s="154" t="s">
        <v>1332</v>
      </c>
      <c r="G198" s="155" t="s">
        <v>463</v>
      </c>
      <c r="H198" s="156">
        <v>4</v>
      </c>
      <c r="I198" s="157"/>
      <c r="J198" s="157"/>
      <c r="K198" s="158"/>
      <c r="L198" s="159"/>
      <c r="M198" s="160" t="s">
        <v>1</v>
      </c>
      <c r="N198" s="161" t="s">
        <v>33</v>
      </c>
      <c r="O198" s="148">
        <v>0</v>
      </c>
      <c r="P198" s="148">
        <f t="shared" si="27"/>
        <v>0</v>
      </c>
      <c r="Q198" s="148">
        <v>1.6199999999999999E-2</v>
      </c>
      <c r="R198" s="148">
        <f t="shared" si="28"/>
        <v>6.4799999999999996E-2</v>
      </c>
      <c r="S198" s="148">
        <v>0</v>
      </c>
      <c r="T198" s="149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216</v>
      </c>
      <c r="AT198" s="150" t="s">
        <v>188</v>
      </c>
      <c r="AU198" s="150" t="s">
        <v>158</v>
      </c>
      <c r="AY198" s="14" t="s">
        <v>150</v>
      </c>
      <c r="BE198" s="151">
        <f t="shared" si="30"/>
        <v>0</v>
      </c>
      <c r="BF198" s="151">
        <f t="shared" si="31"/>
        <v>0</v>
      </c>
      <c r="BG198" s="151">
        <f t="shared" si="32"/>
        <v>0</v>
      </c>
      <c r="BH198" s="151">
        <f t="shared" si="33"/>
        <v>0</v>
      </c>
      <c r="BI198" s="151">
        <f t="shared" si="34"/>
        <v>0</v>
      </c>
      <c r="BJ198" s="14" t="s">
        <v>158</v>
      </c>
      <c r="BK198" s="151">
        <f t="shared" si="35"/>
        <v>0</v>
      </c>
      <c r="BL198" s="14" t="s">
        <v>186</v>
      </c>
      <c r="BM198" s="150" t="s">
        <v>421</v>
      </c>
    </row>
    <row r="199" spans="1:65" s="2" customFormat="1" ht="21.75" customHeight="1">
      <c r="A199" s="26"/>
      <c r="B199" s="138"/>
      <c r="C199" s="139" t="s">
        <v>292</v>
      </c>
      <c r="D199" s="139" t="s">
        <v>153</v>
      </c>
      <c r="E199" s="140" t="s">
        <v>1333</v>
      </c>
      <c r="F199" s="141" t="s">
        <v>1334</v>
      </c>
      <c r="G199" s="142" t="s">
        <v>1290</v>
      </c>
      <c r="H199" s="143">
        <v>5</v>
      </c>
      <c r="I199" s="144"/>
      <c r="J199" s="144"/>
      <c r="K199" s="145"/>
      <c r="L199" s="27"/>
      <c r="M199" s="146" t="s">
        <v>1</v>
      </c>
      <c r="N199" s="147" t="s">
        <v>33</v>
      </c>
      <c r="O199" s="148">
        <v>0</v>
      </c>
      <c r="P199" s="148">
        <f t="shared" si="27"/>
        <v>0</v>
      </c>
      <c r="Q199" s="148">
        <v>2.7999999999999998E-4</v>
      </c>
      <c r="R199" s="148">
        <f t="shared" si="28"/>
        <v>1.3999999999999998E-3</v>
      </c>
      <c r="S199" s="148">
        <v>0</v>
      </c>
      <c r="T199" s="149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186</v>
      </c>
      <c r="AT199" s="150" t="s">
        <v>153</v>
      </c>
      <c r="AU199" s="150" t="s">
        <v>158</v>
      </c>
      <c r="AY199" s="14" t="s">
        <v>150</v>
      </c>
      <c r="BE199" s="151">
        <f t="shared" si="30"/>
        <v>0</v>
      </c>
      <c r="BF199" s="151">
        <f t="shared" si="31"/>
        <v>0</v>
      </c>
      <c r="BG199" s="151">
        <f t="shared" si="32"/>
        <v>0</v>
      </c>
      <c r="BH199" s="151">
        <f t="shared" si="33"/>
        <v>0</v>
      </c>
      <c r="BI199" s="151">
        <f t="shared" si="34"/>
        <v>0</v>
      </c>
      <c r="BJ199" s="14" t="s">
        <v>158</v>
      </c>
      <c r="BK199" s="151">
        <f t="shared" si="35"/>
        <v>0</v>
      </c>
      <c r="BL199" s="14" t="s">
        <v>186</v>
      </c>
      <c r="BM199" s="150" t="s">
        <v>425</v>
      </c>
    </row>
    <row r="200" spans="1:65" s="2" customFormat="1" ht="16.5" customHeight="1">
      <c r="A200" s="26"/>
      <c r="B200" s="138"/>
      <c r="C200" s="152" t="s">
        <v>415</v>
      </c>
      <c r="D200" s="152" t="s">
        <v>188</v>
      </c>
      <c r="E200" s="153" t="s">
        <v>1335</v>
      </c>
      <c r="F200" s="154" t="s">
        <v>1336</v>
      </c>
      <c r="G200" s="155" t="s">
        <v>463</v>
      </c>
      <c r="H200" s="156">
        <v>5</v>
      </c>
      <c r="I200" s="157"/>
      <c r="J200" s="157"/>
      <c r="K200" s="158"/>
      <c r="L200" s="159"/>
      <c r="M200" s="160" t="s">
        <v>1</v>
      </c>
      <c r="N200" s="161" t="s">
        <v>33</v>
      </c>
      <c r="O200" s="148">
        <v>0</v>
      </c>
      <c r="P200" s="148">
        <f t="shared" si="27"/>
        <v>0</v>
      </c>
      <c r="Q200" s="148">
        <v>4.4000000000000002E-4</v>
      </c>
      <c r="R200" s="148">
        <f t="shared" si="28"/>
        <v>2.2000000000000001E-3</v>
      </c>
      <c r="S200" s="148">
        <v>0</v>
      </c>
      <c r="T200" s="149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216</v>
      </c>
      <c r="AT200" s="150" t="s">
        <v>188</v>
      </c>
      <c r="AU200" s="150" t="s">
        <v>158</v>
      </c>
      <c r="AY200" s="14" t="s">
        <v>150</v>
      </c>
      <c r="BE200" s="151">
        <f t="shared" si="30"/>
        <v>0</v>
      </c>
      <c r="BF200" s="151">
        <f t="shared" si="31"/>
        <v>0</v>
      </c>
      <c r="BG200" s="151">
        <f t="shared" si="32"/>
        <v>0</v>
      </c>
      <c r="BH200" s="151">
        <f t="shared" si="33"/>
        <v>0</v>
      </c>
      <c r="BI200" s="151">
        <f t="shared" si="34"/>
        <v>0</v>
      </c>
      <c r="BJ200" s="14" t="s">
        <v>158</v>
      </c>
      <c r="BK200" s="151">
        <f t="shared" si="35"/>
        <v>0</v>
      </c>
      <c r="BL200" s="14" t="s">
        <v>186</v>
      </c>
      <c r="BM200" s="150" t="s">
        <v>428</v>
      </c>
    </row>
    <row r="201" spans="1:65" s="2" customFormat="1" ht="16.5" customHeight="1">
      <c r="A201" s="26"/>
      <c r="B201" s="138"/>
      <c r="C201" s="139" t="s">
        <v>297</v>
      </c>
      <c r="D201" s="139" t="s">
        <v>153</v>
      </c>
      <c r="E201" s="140" t="s">
        <v>1337</v>
      </c>
      <c r="F201" s="141" t="s">
        <v>1338</v>
      </c>
      <c r="G201" s="142" t="s">
        <v>1290</v>
      </c>
      <c r="H201" s="143">
        <v>58</v>
      </c>
      <c r="I201" s="144"/>
      <c r="J201" s="144"/>
      <c r="K201" s="145"/>
      <c r="L201" s="27"/>
      <c r="M201" s="146" t="s">
        <v>1</v>
      </c>
      <c r="N201" s="147" t="s">
        <v>33</v>
      </c>
      <c r="O201" s="148">
        <v>0</v>
      </c>
      <c r="P201" s="148">
        <f t="shared" si="27"/>
        <v>0</v>
      </c>
      <c r="Q201" s="148">
        <v>2.7999999999999998E-4</v>
      </c>
      <c r="R201" s="148">
        <f t="shared" si="28"/>
        <v>1.6239999999999997E-2</v>
      </c>
      <c r="S201" s="148">
        <v>0</v>
      </c>
      <c r="T201" s="149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186</v>
      </c>
      <c r="AT201" s="150" t="s">
        <v>153</v>
      </c>
      <c r="AU201" s="150" t="s">
        <v>158</v>
      </c>
      <c r="AY201" s="14" t="s">
        <v>150</v>
      </c>
      <c r="BE201" s="151">
        <f t="shared" si="30"/>
        <v>0</v>
      </c>
      <c r="BF201" s="151">
        <f t="shared" si="31"/>
        <v>0</v>
      </c>
      <c r="BG201" s="151">
        <f t="shared" si="32"/>
        <v>0</v>
      </c>
      <c r="BH201" s="151">
        <f t="shared" si="33"/>
        <v>0</v>
      </c>
      <c r="BI201" s="151">
        <f t="shared" si="34"/>
        <v>0</v>
      </c>
      <c r="BJ201" s="14" t="s">
        <v>158</v>
      </c>
      <c r="BK201" s="151">
        <f t="shared" si="35"/>
        <v>0</v>
      </c>
      <c r="BL201" s="14" t="s">
        <v>186</v>
      </c>
      <c r="BM201" s="150" t="s">
        <v>432</v>
      </c>
    </row>
    <row r="202" spans="1:65" s="2" customFormat="1" ht="21.75" customHeight="1">
      <c r="A202" s="26"/>
      <c r="B202" s="138"/>
      <c r="C202" s="152" t="s">
        <v>422</v>
      </c>
      <c r="D202" s="152" t="s">
        <v>188</v>
      </c>
      <c r="E202" s="153" t="s">
        <v>1339</v>
      </c>
      <c r="F202" s="154" t="s">
        <v>1340</v>
      </c>
      <c r="G202" s="155" t="s">
        <v>463</v>
      </c>
      <c r="H202" s="156">
        <v>58</v>
      </c>
      <c r="I202" s="157"/>
      <c r="J202" s="157"/>
      <c r="K202" s="158"/>
      <c r="L202" s="159"/>
      <c r="M202" s="160" t="s">
        <v>1</v>
      </c>
      <c r="N202" s="161" t="s">
        <v>33</v>
      </c>
      <c r="O202" s="148">
        <v>0</v>
      </c>
      <c r="P202" s="148">
        <f t="shared" si="27"/>
        <v>0</v>
      </c>
      <c r="Q202" s="148">
        <v>1.6000000000000001E-4</v>
      </c>
      <c r="R202" s="148">
        <f t="shared" si="28"/>
        <v>9.2800000000000001E-3</v>
      </c>
      <c r="S202" s="148">
        <v>0</v>
      </c>
      <c r="T202" s="149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216</v>
      </c>
      <c r="AT202" s="150" t="s">
        <v>188</v>
      </c>
      <c r="AU202" s="150" t="s">
        <v>158</v>
      </c>
      <c r="AY202" s="14" t="s">
        <v>150</v>
      </c>
      <c r="BE202" s="151">
        <f t="shared" si="30"/>
        <v>0</v>
      </c>
      <c r="BF202" s="151">
        <f t="shared" si="31"/>
        <v>0</v>
      </c>
      <c r="BG202" s="151">
        <f t="shared" si="32"/>
        <v>0</v>
      </c>
      <c r="BH202" s="151">
        <f t="shared" si="33"/>
        <v>0</v>
      </c>
      <c r="BI202" s="151">
        <f t="shared" si="34"/>
        <v>0</v>
      </c>
      <c r="BJ202" s="14" t="s">
        <v>158</v>
      </c>
      <c r="BK202" s="151">
        <f t="shared" si="35"/>
        <v>0</v>
      </c>
      <c r="BL202" s="14" t="s">
        <v>186</v>
      </c>
      <c r="BM202" s="150" t="s">
        <v>435</v>
      </c>
    </row>
    <row r="203" spans="1:65" s="2" customFormat="1" ht="21.75" customHeight="1">
      <c r="A203" s="26"/>
      <c r="B203" s="138"/>
      <c r="C203" s="139" t="s">
        <v>300</v>
      </c>
      <c r="D203" s="139" t="s">
        <v>153</v>
      </c>
      <c r="E203" s="140" t="s">
        <v>1341</v>
      </c>
      <c r="F203" s="141" t="s">
        <v>1342</v>
      </c>
      <c r="G203" s="142" t="s">
        <v>463</v>
      </c>
      <c r="H203" s="143">
        <v>17</v>
      </c>
      <c r="I203" s="144"/>
      <c r="J203" s="144"/>
      <c r="K203" s="145"/>
      <c r="L203" s="27"/>
      <c r="M203" s="146" t="s">
        <v>1</v>
      </c>
      <c r="N203" s="147" t="s">
        <v>33</v>
      </c>
      <c r="O203" s="148">
        <v>0</v>
      </c>
      <c r="P203" s="148">
        <f t="shared" si="27"/>
        <v>0</v>
      </c>
      <c r="Q203" s="148">
        <v>1E-4</v>
      </c>
      <c r="R203" s="148">
        <f t="shared" si="28"/>
        <v>1.7000000000000001E-3</v>
      </c>
      <c r="S203" s="148">
        <v>0</v>
      </c>
      <c r="T203" s="149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186</v>
      </c>
      <c r="AT203" s="150" t="s">
        <v>153</v>
      </c>
      <c r="AU203" s="150" t="s">
        <v>158</v>
      </c>
      <c r="AY203" s="14" t="s">
        <v>150</v>
      </c>
      <c r="BE203" s="151">
        <f t="shared" si="30"/>
        <v>0</v>
      </c>
      <c r="BF203" s="151">
        <f t="shared" si="31"/>
        <v>0</v>
      </c>
      <c r="BG203" s="151">
        <f t="shared" si="32"/>
        <v>0</v>
      </c>
      <c r="BH203" s="151">
        <f t="shared" si="33"/>
        <v>0</v>
      </c>
      <c r="BI203" s="151">
        <f t="shared" si="34"/>
        <v>0</v>
      </c>
      <c r="BJ203" s="14" t="s">
        <v>158</v>
      </c>
      <c r="BK203" s="151">
        <f t="shared" si="35"/>
        <v>0</v>
      </c>
      <c r="BL203" s="14" t="s">
        <v>186</v>
      </c>
      <c r="BM203" s="150" t="s">
        <v>439</v>
      </c>
    </row>
    <row r="204" spans="1:65" s="2" customFormat="1" ht="21.75" customHeight="1">
      <c r="A204" s="26"/>
      <c r="B204" s="138"/>
      <c r="C204" s="152" t="s">
        <v>429</v>
      </c>
      <c r="D204" s="152" t="s">
        <v>188</v>
      </c>
      <c r="E204" s="153" t="s">
        <v>1343</v>
      </c>
      <c r="F204" s="154" t="s">
        <v>1344</v>
      </c>
      <c r="G204" s="155" t="s">
        <v>463</v>
      </c>
      <c r="H204" s="156">
        <v>11</v>
      </c>
      <c r="I204" s="157"/>
      <c r="J204" s="157"/>
      <c r="K204" s="158"/>
      <c r="L204" s="159"/>
      <c r="M204" s="160" t="s">
        <v>1</v>
      </c>
      <c r="N204" s="161" t="s">
        <v>33</v>
      </c>
      <c r="O204" s="148">
        <v>0</v>
      </c>
      <c r="P204" s="148">
        <f t="shared" si="27"/>
        <v>0</v>
      </c>
      <c r="Q204" s="148">
        <v>1.24E-3</v>
      </c>
      <c r="R204" s="148">
        <f t="shared" si="28"/>
        <v>1.3639999999999999E-2</v>
      </c>
      <c r="S204" s="148">
        <v>0</v>
      </c>
      <c r="T204" s="149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216</v>
      </c>
      <c r="AT204" s="150" t="s">
        <v>188</v>
      </c>
      <c r="AU204" s="150" t="s">
        <v>158</v>
      </c>
      <c r="AY204" s="14" t="s">
        <v>150</v>
      </c>
      <c r="BE204" s="151">
        <f t="shared" si="30"/>
        <v>0</v>
      </c>
      <c r="BF204" s="151">
        <f t="shared" si="31"/>
        <v>0</v>
      </c>
      <c r="BG204" s="151">
        <f t="shared" si="32"/>
        <v>0</v>
      </c>
      <c r="BH204" s="151">
        <f t="shared" si="33"/>
        <v>0</v>
      </c>
      <c r="BI204" s="151">
        <f t="shared" si="34"/>
        <v>0</v>
      </c>
      <c r="BJ204" s="14" t="s">
        <v>158</v>
      </c>
      <c r="BK204" s="151">
        <f t="shared" si="35"/>
        <v>0</v>
      </c>
      <c r="BL204" s="14" t="s">
        <v>186</v>
      </c>
      <c r="BM204" s="150" t="s">
        <v>442</v>
      </c>
    </row>
    <row r="205" spans="1:65" s="2" customFormat="1" ht="21.75" customHeight="1">
      <c r="A205" s="26"/>
      <c r="B205" s="138"/>
      <c r="C205" s="152" t="s">
        <v>304</v>
      </c>
      <c r="D205" s="152" t="s">
        <v>188</v>
      </c>
      <c r="E205" s="153" t="s">
        <v>1345</v>
      </c>
      <c r="F205" s="154" t="s">
        <v>1346</v>
      </c>
      <c r="G205" s="155" t="s">
        <v>463</v>
      </c>
      <c r="H205" s="156">
        <v>6</v>
      </c>
      <c r="I205" s="157"/>
      <c r="J205" s="157"/>
      <c r="K205" s="158"/>
      <c r="L205" s="159"/>
      <c r="M205" s="160" t="s">
        <v>1</v>
      </c>
      <c r="N205" s="161" t="s">
        <v>33</v>
      </c>
      <c r="O205" s="148">
        <v>0</v>
      </c>
      <c r="P205" s="148">
        <f t="shared" si="27"/>
        <v>0</v>
      </c>
      <c r="Q205" s="148">
        <v>1.0200000000000001E-3</v>
      </c>
      <c r="R205" s="148">
        <f t="shared" si="28"/>
        <v>6.1200000000000004E-3</v>
      </c>
      <c r="S205" s="148">
        <v>0</v>
      </c>
      <c r="T205" s="149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216</v>
      </c>
      <c r="AT205" s="150" t="s">
        <v>188</v>
      </c>
      <c r="AU205" s="150" t="s">
        <v>158</v>
      </c>
      <c r="AY205" s="14" t="s">
        <v>150</v>
      </c>
      <c r="BE205" s="151">
        <f t="shared" si="30"/>
        <v>0</v>
      </c>
      <c r="BF205" s="151">
        <f t="shared" si="31"/>
        <v>0</v>
      </c>
      <c r="BG205" s="151">
        <f t="shared" si="32"/>
        <v>0</v>
      </c>
      <c r="BH205" s="151">
        <f t="shared" si="33"/>
        <v>0</v>
      </c>
      <c r="BI205" s="151">
        <f t="shared" si="34"/>
        <v>0</v>
      </c>
      <c r="BJ205" s="14" t="s">
        <v>158</v>
      </c>
      <c r="BK205" s="151">
        <f t="shared" si="35"/>
        <v>0</v>
      </c>
      <c r="BL205" s="14" t="s">
        <v>186</v>
      </c>
      <c r="BM205" s="150" t="s">
        <v>446</v>
      </c>
    </row>
    <row r="206" spans="1:65" s="2" customFormat="1" ht="21.75" customHeight="1">
      <c r="A206" s="26"/>
      <c r="B206" s="138"/>
      <c r="C206" s="139" t="s">
        <v>436</v>
      </c>
      <c r="D206" s="139" t="s">
        <v>153</v>
      </c>
      <c r="E206" s="140" t="s">
        <v>1347</v>
      </c>
      <c r="F206" s="141" t="s">
        <v>1348</v>
      </c>
      <c r="G206" s="142" t="s">
        <v>463</v>
      </c>
      <c r="H206" s="143">
        <v>4</v>
      </c>
      <c r="I206" s="144"/>
      <c r="J206" s="144"/>
      <c r="K206" s="145"/>
      <c r="L206" s="27"/>
      <c r="M206" s="146" t="s">
        <v>1</v>
      </c>
      <c r="N206" s="147" t="s">
        <v>33</v>
      </c>
      <c r="O206" s="148">
        <v>0</v>
      </c>
      <c r="P206" s="148">
        <f t="shared" si="27"/>
        <v>0</v>
      </c>
      <c r="Q206" s="148">
        <v>1E-4</v>
      </c>
      <c r="R206" s="148">
        <f t="shared" si="28"/>
        <v>4.0000000000000002E-4</v>
      </c>
      <c r="S206" s="148">
        <v>0</v>
      </c>
      <c r="T206" s="149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186</v>
      </c>
      <c r="AT206" s="150" t="s">
        <v>153</v>
      </c>
      <c r="AU206" s="150" t="s">
        <v>158</v>
      </c>
      <c r="AY206" s="14" t="s">
        <v>150</v>
      </c>
      <c r="BE206" s="151">
        <f t="shared" si="30"/>
        <v>0</v>
      </c>
      <c r="BF206" s="151">
        <f t="shared" si="31"/>
        <v>0</v>
      </c>
      <c r="BG206" s="151">
        <f t="shared" si="32"/>
        <v>0</v>
      </c>
      <c r="BH206" s="151">
        <f t="shared" si="33"/>
        <v>0</v>
      </c>
      <c r="BI206" s="151">
        <f t="shared" si="34"/>
        <v>0</v>
      </c>
      <c r="BJ206" s="14" t="s">
        <v>158</v>
      </c>
      <c r="BK206" s="151">
        <f t="shared" si="35"/>
        <v>0</v>
      </c>
      <c r="BL206" s="14" t="s">
        <v>186</v>
      </c>
      <c r="BM206" s="150" t="s">
        <v>449</v>
      </c>
    </row>
    <row r="207" spans="1:65" s="2" customFormat="1" ht="16.5" customHeight="1">
      <c r="A207" s="26"/>
      <c r="B207" s="138"/>
      <c r="C207" s="152" t="s">
        <v>307</v>
      </c>
      <c r="D207" s="152" t="s">
        <v>188</v>
      </c>
      <c r="E207" s="153" t="s">
        <v>1349</v>
      </c>
      <c r="F207" s="154" t="s">
        <v>1350</v>
      </c>
      <c r="G207" s="155" t="s">
        <v>463</v>
      </c>
      <c r="H207" s="156">
        <v>4</v>
      </c>
      <c r="I207" s="157"/>
      <c r="J207" s="157"/>
      <c r="K207" s="158"/>
      <c r="L207" s="159"/>
      <c r="M207" s="160" t="s">
        <v>1</v>
      </c>
      <c r="N207" s="161" t="s">
        <v>33</v>
      </c>
      <c r="O207" s="148">
        <v>0</v>
      </c>
      <c r="P207" s="148">
        <f t="shared" si="27"/>
        <v>0</v>
      </c>
      <c r="Q207" s="148">
        <v>8.9999999999999998E-4</v>
      </c>
      <c r="R207" s="148">
        <f t="shared" si="28"/>
        <v>3.5999999999999999E-3</v>
      </c>
      <c r="S207" s="148">
        <v>0</v>
      </c>
      <c r="T207" s="149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216</v>
      </c>
      <c r="AT207" s="150" t="s">
        <v>188</v>
      </c>
      <c r="AU207" s="150" t="s">
        <v>158</v>
      </c>
      <c r="AY207" s="14" t="s">
        <v>150</v>
      </c>
      <c r="BE207" s="151">
        <f t="shared" si="30"/>
        <v>0</v>
      </c>
      <c r="BF207" s="151">
        <f t="shared" si="31"/>
        <v>0</v>
      </c>
      <c r="BG207" s="151">
        <f t="shared" si="32"/>
        <v>0</v>
      </c>
      <c r="BH207" s="151">
        <f t="shared" si="33"/>
        <v>0</v>
      </c>
      <c r="BI207" s="151">
        <f t="shared" si="34"/>
        <v>0</v>
      </c>
      <c r="BJ207" s="14" t="s">
        <v>158</v>
      </c>
      <c r="BK207" s="151">
        <f t="shared" si="35"/>
        <v>0</v>
      </c>
      <c r="BL207" s="14" t="s">
        <v>186</v>
      </c>
      <c r="BM207" s="150" t="s">
        <v>453</v>
      </c>
    </row>
    <row r="208" spans="1:65" s="2" customFormat="1" ht="16.5" customHeight="1">
      <c r="A208" s="26"/>
      <c r="B208" s="138"/>
      <c r="C208" s="139" t="s">
        <v>443</v>
      </c>
      <c r="D208" s="139" t="s">
        <v>153</v>
      </c>
      <c r="E208" s="140" t="s">
        <v>1351</v>
      </c>
      <c r="F208" s="141" t="s">
        <v>1352</v>
      </c>
      <c r="G208" s="142" t="s">
        <v>463</v>
      </c>
      <c r="H208" s="143">
        <v>1</v>
      </c>
      <c r="I208" s="144"/>
      <c r="J208" s="144"/>
      <c r="K208" s="145"/>
      <c r="L208" s="27"/>
      <c r="M208" s="146" t="s">
        <v>1</v>
      </c>
      <c r="N208" s="147" t="s">
        <v>33</v>
      </c>
      <c r="O208" s="148">
        <v>0</v>
      </c>
      <c r="P208" s="148">
        <f t="shared" si="27"/>
        <v>0</v>
      </c>
      <c r="Q208" s="148">
        <v>6.0000000000000002E-5</v>
      </c>
      <c r="R208" s="148">
        <f t="shared" si="28"/>
        <v>6.0000000000000002E-5</v>
      </c>
      <c r="S208" s="148">
        <v>0</v>
      </c>
      <c r="T208" s="149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186</v>
      </c>
      <c r="AT208" s="150" t="s">
        <v>153</v>
      </c>
      <c r="AU208" s="150" t="s">
        <v>158</v>
      </c>
      <c r="AY208" s="14" t="s">
        <v>150</v>
      </c>
      <c r="BE208" s="151">
        <f t="shared" si="30"/>
        <v>0</v>
      </c>
      <c r="BF208" s="151">
        <f t="shared" si="31"/>
        <v>0</v>
      </c>
      <c r="BG208" s="151">
        <f t="shared" si="32"/>
        <v>0</v>
      </c>
      <c r="BH208" s="151">
        <f t="shared" si="33"/>
        <v>0</v>
      </c>
      <c r="BI208" s="151">
        <f t="shared" si="34"/>
        <v>0</v>
      </c>
      <c r="BJ208" s="14" t="s">
        <v>158</v>
      </c>
      <c r="BK208" s="151">
        <f t="shared" si="35"/>
        <v>0</v>
      </c>
      <c r="BL208" s="14" t="s">
        <v>186</v>
      </c>
      <c r="BM208" s="150" t="s">
        <v>456</v>
      </c>
    </row>
    <row r="209" spans="1:65" s="2" customFormat="1" ht="16.5" customHeight="1">
      <c r="A209" s="26"/>
      <c r="B209" s="138"/>
      <c r="C209" s="152" t="s">
        <v>311</v>
      </c>
      <c r="D209" s="152" t="s">
        <v>188</v>
      </c>
      <c r="E209" s="153" t="s">
        <v>1353</v>
      </c>
      <c r="F209" s="154" t="s">
        <v>1354</v>
      </c>
      <c r="G209" s="155" t="s">
        <v>463</v>
      </c>
      <c r="H209" s="156">
        <v>1</v>
      </c>
      <c r="I209" s="157"/>
      <c r="J209" s="157"/>
      <c r="K209" s="158"/>
      <c r="L209" s="159"/>
      <c r="M209" s="160" t="s">
        <v>1</v>
      </c>
      <c r="N209" s="161" t="s">
        <v>33</v>
      </c>
      <c r="O209" s="148">
        <v>0</v>
      </c>
      <c r="P209" s="148">
        <f t="shared" si="27"/>
        <v>0</v>
      </c>
      <c r="Q209" s="148">
        <v>5.4000000000000001E-4</v>
      </c>
      <c r="R209" s="148">
        <f t="shared" si="28"/>
        <v>5.4000000000000001E-4</v>
      </c>
      <c r="S209" s="148">
        <v>0</v>
      </c>
      <c r="T209" s="149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216</v>
      </c>
      <c r="AT209" s="150" t="s">
        <v>188</v>
      </c>
      <c r="AU209" s="150" t="s">
        <v>158</v>
      </c>
      <c r="AY209" s="14" t="s">
        <v>150</v>
      </c>
      <c r="BE209" s="151">
        <f t="shared" si="30"/>
        <v>0</v>
      </c>
      <c r="BF209" s="151">
        <f t="shared" si="31"/>
        <v>0</v>
      </c>
      <c r="BG209" s="151">
        <f t="shared" si="32"/>
        <v>0</v>
      </c>
      <c r="BH209" s="151">
        <f t="shared" si="33"/>
        <v>0</v>
      </c>
      <c r="BI209" s="151">
        <f t="shared" si="34"/>
        <v>0</v>
      </c>
      <c r="BJ209" s="14" t="s">
        <v>158</v>
      </c>
      <c r="BK209" s="151">
        <f t="shared" si="35"/>
        <v>0</v>
      </c>
      <c r="BL209" s="14" t="s">
        <v>186</v>
      </c>
      <c r="BM209" s="150" t="s">
        <v>460</v>
      </c>
    </row>
    <row r="210" spans="1:65" s="2" customFormat="1" ht="16.5" customHeight="1">
      <c r="A210" s="26"/>
      <c r="B210" s="138"/>
      <c r="C210" s="139" t="s">
        <v>450</v>
      </c>
      <c r="D210" s="139" t="s">
        <v>153</v>
      </c>
      <c r="E210" s="140" t="s">
        <v>1355</v>
      </c>
      <c r="F210" s="141" t="s">
        <v>1356</v>
      </c>
      <c r="G210" s="142" t="s">
        <v>463</v>
      </c>
      <c r="H210" s="143">
        <v>1</v>
      </c>
      <c r="I210" s="144"/>
      <c r="J210" s="144"/>
      <c r="K210" s="145"/>
      <c r="L210" s="27"/>
      <c r="M210" s="146" t="s">
        <v>1</v>
      </c>
      <c r="N210" s="147" t="s">
        <v>33</v>
      </c>
      <c r="O210" s="148">
        <v>0</v>
      </c>
      <c r="P210" s="148">
        <f t="shared" si="27"/>
        <v>0</v>
      </c>
      <c r="Q210" s="148">
        <v>4.0000000000000003E-5</v>
      </c>
      <c r="R210" s="148">
        <f t="shared" si="28"/>
        <v>4.0000000000000003E-5</v>
      </c>
      <c r="S210" s="148">
        <v>0</v>
      </c>
      <c r="T210" s="149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186</v>
      </c>
      <c r="AT210" s="150" t="s">
        <v>153</v>
      </c>
      <c r="AU210" s="150" t="s">
        <v>158</v>
      </c>
      <c r="AY210" s="14" t="s">
        <v>150</v>
      </c>
      <c r="BE210" s="151">
        <f t="shared" si="30"/>
        <v>0</v>
      </c>
      <c r="BF210" s="151">
        <f t="shared" si="31"/>
        <v>0</v>
      </c>
      <c r="BG210" s="151">
        <f t="shared" si="32"/>
        <v>0</v>
      </c>
      <c r="BH210" s="151">
        <f t="shared" si="33"/>
        <v>0</v>
      </c>
      <c r="BI210" s="151">
        <f t="shared" si="34"/>
        <v>0</v>
      </c>
      <c r="BJ210" s="14" t="s">
        <v>158</v>
      </c>
      <c r="BK210" s="151">
        <f t="shared" si="35"/>
        <v>0</v>
      </c>
      <c r="BL210" s="14" t="s">
        <v>186</v>
      </c>
      <c r="BM210" s="150" t="s">
        <v>464</v>
      </c>
    </row>
    <row r="211" spans="1:65" s="2" customFormat="1" ht="21.75" customHeight="1">
      <c r="A211" s="26"/>
      <c r="B211" s="138"/>
      <c r="C211" s="152" t="s">
        <v>314</v>
      </c>
      <c r="D211" s="152" t="s">
        <v>188</v>
      </c>
      <c r="E211" s="153" t="s">
        <v>1357</v>
      </c>
      <c r="F211" s="154" t="s">
        <v>1358</v>
      </c>
      <c r="G211" s="155" t="s">
        <v>463</v>
      </c>
      <c r="H211" s="156">
        <v>1</v>
      </c>
      <c r="I211" s="157"/>
      <c r="J211" s="157"/>
      <c r="K211" s="158"/>
      <c r="L211" s="159"/>
      <c r="M211" s="160" t="s">
        <v>1</v>
      </c>
      <c r="N211" s="161" t="s">
        <v>33</v>
      </c>
      <c r="O211" s="148">
        <v>0</v>
      </c>
      <c r="P211" s="148">
        <f t="shared" si="27"/>
        <v>0</v>
      </c>
      <c r="Q211" s="148">
        <v>2E-3</v>
      </c>
      <c r="R211" s="148">
        <f t="shared" si="28"/>
        <v>2E-3</v>
      </c>
      <c r="S211" s="148">
        <v>0</v>
      </c>
      <c r="T211" s="149">
        <f t="shared" si="29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216</v>
      </c>
      <c r="AT211" s="150" t="s">
        <v>188</v>
      </c>
      <c r="AU211" s="150" t="s">
        <v>158</v>
      </c>
      <c r="AY211" s="14" t="s">
        <v>150</v>
      </c>
      <c r="BE211" s="151">
        <f t="shared" si="30"/>
        <v>0</v>
      </c>
      <c r="BF211" s="151">
        <f t="shared" si="31"/>
        <v>0</v>
      </c>
      <c r="BG211" s="151">
        <f t="shared" si="32"/>
        <v>0</v>
      </c>
      <c r="BH211" s="151">
        <f t="shared" si="33"/>
        <v>0</v>
      </c>
      <c r="BI211" s="151">
        <f t="shared" si="34"/>
        <v>0</v>
      </c>
      <c r="BJ211" s="14" t="s">
        <v>158</v>
      </c>
      <c r="BK211" s="151">
        <f t="shared" si="35"/>
        <v>0</v>
      </c>
      <c r="BL211" s="14" t="s">
        <v>186</v>
      </c>
      <c r="BM211" s="150" t="s">
        <v>468</v>
      </c>
    </row>
    <row r="212" spans="1:65" s="2" customFormat="1" ht="21.75" customHeight="1">
      <c r="A212" s="26"/>
      <c r="B212" s="138"/>
      <c r="C212" s="139" t="s">
        <v>457</v>
      </c>
      <c r="D212" s="139" t="s">
        <v>153</v>
      </c>
      <c r="E212" s="140" t="s">
        <v>1359</v>
      </c>
      <c r="F212" s="141" t="s">
        <v>1360</v>
      </c>
      <c r="G212" s="142" t="s">
        <v>463</v>
      </c>
      <c r="H212" s="143">
        <v>11</v>
      </c>
      <c r="I212" s="144"/>
      <c r="J212" s="144"/>
      <c r="K212" s="145"/>
      <c r="L212" s="27"/>
      <c r="M212" s="146" t="s">
        <v>1</v>
      </c>
      <c r="N212" s="147" t="s">
        <v>33</v>
      </c>
      <c r="O212" s="148">
        <v>0</v>
      </c>
      <c r="P212" s="148">
        <f t="shared" si="27"/>
        <v>0</v>
      </c>
      <c r="Q212" s="148">
        <v>1.0000000000000001E-5</v>
      </c>
      <c r="R212" s="148">
        <f t="shared" si="28"/>
        <v>1.1E-4</v>
      </c>
      <c r="S212" s="148">
        <v>0</v>
      </c>
      <c r="T212" s="149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186</v>
      </c>
      <c r="AT212" s="150" t="s">
        <v>153</v>
      </c>
      <c r="AU212" s="150" t="s">
        <v>158</v>
      </c>
      <c r="AY212" s="14" t="s">
        <v>150</v>
      </c>
      <c r="BE212" s="151">
        <f t="shared" si="30"/>
        <v>0</v>
      </c>
      <c r="BF212" s="151">
        <f t="shared" si="31"/>
        <v>0</v>
      </c>
      <c r="BG212" s="151">
        <f t="shared" si="32"/>
        <v>0</v>
      </c>
      <c r="BH212" s="151">
        <f t="shared" si="33"/>
        <v>0</v>
      </c>
      <c r="BI212" s="151">
        <f t="shared" si="34"/>
        <v>0</v>
      </c>
      <c r="BJ212" s="14" t="s">
        <v>158</v>
      </c>
      <c r="BK212" s="151">
        <f t="shared" si="35"/>
        <v>0</v>
      </c>
      <c r="BL212" s="14" t="s">
        <v>186</v>
      </c>
      <c r="BM212" s="150" t="s">
        <v>471</v>
      </c>
    </row>
    <row r="213" spans="1:65" s="2" customFormat="1" ht="44.25" customHeight="1">
      <c r="A213" s="26"/>
      <c r="B213" s="138"/>
      <c r="C213" s="152" t="s">
        <v>318</v>
      </c>
      <c r="D213" s="152" t="s">
        <v>188</v>
      </c>
      <c r="E213" s="153" t="s">
        <v>1361</v>
      </c>
      <c r="F213" s="154" t="s">
        <v>1362</v>
      </c>
      <c r="G213" s="155" t="s">
        <v>463</v>
      </c>
      <c r="H213" s="156">
        <v>11</v>
      </c>
      <c r="I213" s="157"/>
      <c r="J213" s="157"/>
      <c r="K213" s="158"/>
      <c r="L213" s="159"/>
      <c r="M213" s="160" t="s">
        <v>1</v>
      </c>
      <c r="N213" s="161" t="s">
        <v>33</v>
      </c>
      <c r="O213" s="148">
        <v>0</v>
      </c>
      <c r="P213" s="148">
        <f t="shared" si="27"/>
        <v>0</v>
      </c>
      <c r="Q213" s="148">
        <v>2.2000000000000001E-4</v>
      </c>
      <c r="R213" s="148">
        <f t="shared" si="28"/>
        <v>2.4200000000000003E-3</v>
      </c>
      <c r="S213" s="148">
        <v>0</v>
      </c>
      <c r="T213" s="149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216</v>
      </c>
      <c r="AT213" s="150" t="s">
        <v>188</v>
      </c>
      <c r="AU213" s="150" t="s">
        <v>158</v>
      </c>
      <c r="AY213" s="14" t="s">
        <v>150</v>
      </c>
      <c r="BE213" s="151">
        <f t="shared" si="30"/>
        <v>0</v>
      </c>
      <c r="BF213" s="151">
        <f t="shared" si="31"/>
        <v>0</v>
      </c>
      <c r="BG213" s="151">
        <f t="shared" si="32"/>
        <v>0</v>
      </c>
      <c r="BH213" s="151">
        <f t="shared" si="33"/>
        <v>0</v>
      </c>
      <c r="BI213" s="151">
        <f t="shared" si="34"/>
        <v>0</v>
      </c>
      <c r="BJ213" s="14" t="s">
        <v>158</v>
      </c>
      <c r="BK213" s="151">
        <f t="shared" si="35"/>
        <v>0</v>
      </c>
      <c r="BL213" s="14" t="s">
        <v>186</v>
      </c>
      <c r="BM213" s="150" t="s">
        <v>475</v>
      </c>
    </row>
    <row r="214" spans="1:65" s="2" customFormat="1" ht="21.75" customHeight="1">
      <c r="A214" s="26"/>
      <c r="B214" s="138"/>
      <c r="C214" s="139" t="s">
        <v>465</v>
      </c>
      <c r="D214" s="139" t="s">
        <v>153</v>
      </c>
      <c r="E214" s="140" t="s">
        <v>1363</v>
      </c>
      <c r="F214" s="141" t="s">
        <v>1364</v>
      </c>
      <c r="G214" s="142" t="s">
        <v>463</v>
      </c>
      <c r="H214" s="143">
        <v>4</v>
      </c>
      <c r="I214" s="144"/>
      <c r="J214" s="144"/>
      <c r="K214" s="145"/>
      <c r="L214" s="27"/>
      <c r="M214" s="146" t="s">
        <v>1</v>
      </c>
      <c r="N214" s="147" t="s">
        <v>33</v>
      </c>
      <c r="O214" s="148">
        <v>0</v>
      </c>
      <c r="P214" s="148">
        <f t="shared" si="27"/>
        <v>0</v>
      </c>
      <c r="Q214" s="148">
        <v>1.0000000000000001E-5</v>
      </c>
      <c r="R214" s="148">
        <f t="shared" si="28"/>
        <v>4.0000000000000003E-5</v>
      </c>
      <c r="S214" s="148">
        <v>0</v>
      </c>
      <c r="T214" s="149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186</v>
      </c>
      <c r="AT214" s="150" t="s">
        <v>153</v>
      </c>
      <c r="AU214" s="150" t="s">
        <v>158</v>
      </c>
      <c r="AY214" s="14" t="s">
        <v>150</v>
      </c>
      <c r="BE214" s="151">
        <f t="shared" si="30"/>
        <v>0</v>
      </c>
      <c r="BF214" s="151">
        <f t="shared" si="31"/>
        <v>0</v>
      </c>
      <c r="BG214" s="151">
        <f t="shared" si="32"/>
        <v>0</v>
      </c>
      <c r="BH214" s="151">
        <f t="shared" si="33"/>
        <v>0</v>
      </c>
      <c r="BI214" s="151">
        <f t="shared" si="34"/>
        <v>0</v>
      </c>
      <c r="BJ214" s="14" t="s">
        <v>158</v>
      </c>
      <c r="BK214" s="151">
        <f t="shared" si="35"/>
        <v>0</v>
      </c>
      <c r="BL214" s="14" t="s">
        <v>186</v>
      </c>
      <c r="BM214" s="150" t="s">
        <v>478</v>
      </c>
    </row>
    <row r="215" spans="1:65" s="2" customFormat="1" ht="33" customHeight="1">
      <c r="A215" s="26"/>
      <c r="B215" s="138"/>
      <c r="C215" s="152" t="s">
        <v>321</v>
      </c>
      <c r="D215" s="152" t="s">
        <v>188</v>
      </c>
      <c r="E215" s="153" t="s">
        <v>1365</v>
      </c>
      <c r="F215" s="154" t="s">
        <v>1366</v>
      </c>
      <c r="G215" s="155" t="s">
        <v>463</v>
      </c>
      <c r="H215" s="156">
        <v>4</v>
      </c>
      <c r="I215" s="157"/>
      <c r="J215" s="157"/>
      <c r="K215" s="158"/>
      <c r="L215" s="159"/>
      <c r="M215" s="160" t="s">
        <v>1</v>
      </c>
      <c r="N215" s="161" t="s">
        <v>33</v>
      </c>
      <c r="O215" s="148">
        <v>0</v>
      </c>
      <c r="P215" s="148">
        <f t="shared" si="27"/>
        <v>0</v>
      </c>
      <c r="Q215" s="148">
        <v>3.6000000000000002E-4</v>
      </c>
      <c r="R215" s="148">
        <f t="shared" si="28"/>
        <v>1.4400000000000001E-3</v>
      </c>
      <c r="S215" s="148">
        <v>0</v>
      </c>
      <c r="T215" s="149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216</v>
      </c>
      <c r="AT215" s="150" t="s">
        <v>188</v>
      </c>
      <c r="AU215" s="150" t="s">
        <v>158</v>
      </c>
      <c r="AY215" s="14" t="s">
        <v>150</v>
      </c>
      <c r="BE215" s="151">
        <f t="shared" si="30"/>
        <v>0</v>
      </c>
      <c r="BF215" s="151">
        <f t="shared" si="31"/>
        <v>0</v>
      </c>
      <c r="BG215" s="151">
        <f t="shared" si="32"/>
        <v>0</v>
      </c>
      <c r="BH215" s="151">
        <f t="shared" si="33"/>
        <v>0</v>
      </c>
      <c r="BI215" s="151">
        <f t="shared" si="34"/>
        <v>0</v>
      </c>
      <c r="BJ215" s="14" t="s">
        <v>158</v>
      </c>
      <c r="BK215" s="151">
        <f t="shared" si="35"/>
        <v>0</v>
      </c>
      <c r="BL215" s="14" t="s">
        <v>186</v>
      </c>
      <c r="BM215" s="150" t="s">
        <v>482</v>
      </c>
    </row>
    <row r="216" spans="1:65" s="2" customFormat="1" ht="21.75" customHeight="1">
      <c r="A216" s="26"/>
      <c r="B216" s="138"/>
      <c r="C216" s="139" t="s">
        <v>472</v>
      </c>
      <c r="D216" s="139" t="s">
        <v>153</v>
      </c>
      <c r="E216" s="140" t="s">
        <v>1367</v>
      </c>
      <c r="F216" s="141" t="s">
        <v>1368</v>
      </c>
      <c r="G216" s="142" t="s">
        <v>463</v>
      </c>
      <c r="H216" s="143">
        <v>2</v>
      </c>
      <c r="I216" s="144"/>
      <c r="J216" s="144"/>
      <c r="K216" s="145"/>
      <c r="L216" s="27"/>
      <c r="M216" s="146" t="s">
        <v>1</v>
      </c>
      <c r="N216" s="147" t="s">
        <v>33</v>
      </c>
      <c r="O216" s="148">
        <v>0</v>
      </c>
      <c r="P216" s="148">
        <f t="shared" si="27"/>
        <v>0</v>
      </c>
      <c r="Q216" s="148">
        <v>1.0000000000000001E-5</v>
      </c>
      <c r="R216" s="148">
        <f t="shared" si="28"/>
        <v>2.0000000000000002E-5</v>
      </c>
      <c r="S216" s="148">
        <v>0</v>
      </c>
      <c r="T216" s="149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186</v>
      </c>
      <c r="AT216" s="150" t="s">
        <v>153</v>
      </c>
      <c r="AU216" s="150" t="s">
        <v>158</v>
      </c>
      <c r="AY216" s="14" t="s">
        <v>150</v>
      </c>
      <c r="BE216" s="151">
        <f t="shared" si="30"/>
        <v>0</v>
      </c>
      <c r="BF216" s="151">
        <f t="shared" si="31"/>
        <v>0</v>
      </c>
      <c r="BG216" s="151">
        <f t="shared" si="32"/>
        <v>0</v>
      </c>
      <c r="BH216" s="151">
        <f t="shared" si="33"/>
        <v>0</v>
      </c>
      <c r="BI216" s="151">
        <f t="shared" si="34"/>
        <v>0</v>
      </c>
      <c r="BJ216" s="14" t="s">
        <v>158</v>
      </c>
      <c r="BK216" s="151">
        <f t="shared" si="35"/>
        <v>0</v>
      </c>
      <c r="BL216" s="14" t="s">
        <v>186</v>
      </c>
      <c r="BM216" s="150" t="s">
        <v>485</v>
      </c>
    </row>
    <row r="217" spans="1:65" s="2" customFormat="1" ht="33" customHeight="1">
      <c r="A217" s="26"/>
      <c r="B217" s="138"/>
      <c r="C217" s="152" t="s">
        <v>325</v>
      </c>
      <c r="D217" s="152" t="s">
        <v>188</v>
      </c>
      <c r="E217" s="153" t="s">
        <v>1369</v>
      </c>
      <c r="F217" s="154" t="s">
        <v>1370</v>
      </c>
      <c r="G217" s="155" t="s">
        <v>463</v>
      </c>
      <c r="H217" s="156">
        <v>2</v>
      </c>
      <c r="I217" s="157"/>
      <c r="J217" s="157"/>
      <c r="K217" s="158"/>
      <c r="L217" s="159"/>
      <c r="M217" s="160" t="s">
        <v>1</v>
      </c>
      <c r="N217" s="161" t="s">
        <v>33</v>
      </c>
      <c r="O217" s="148">
        <v>0</v>
      </c>
      <c r="P217" s="148">
        <f t="shared" si="27"/>
        <v>0</v>
      </c>
      <c r="Q217" s="148">
        <v>6.2E-4</v>
      </c>
      <c r="R217" s="148">
        <f t="shared" si="28"/>
        <v>1.24E-3</v>
      </c>
      <c r="S217" s="148">
        <v>0</v>
      </c>
      <c r="T217" s="149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216</v>
      </c>
      <c r="AT217" s="150" t="s">
        <v>188</v>
      </c>
      <c r="AU217" s="150" t="s">
        <v>158</v>
      </c>
      <c r="AY217" s="14" t="s">
        <v>150</v>
      </c>
      <c r="BE217" s="151">
        <f t="shared" si="30"/>
        <v>0</v>
      </c>
      <c r="BF217" s="151">
        <f t="shared" si="31"/>
        <v>0</v>
      </c>
      <c r="BG217" s="151">
        <f t="shared" si="32"/>
        <v>0</v>
      </c>
      <c r="BH217" s="151">
        <f t="shared" si="33"/>
        <v>0</v>
      </c>
      <c r="BI217" s="151">
        <f t="shared" si="34"/>
        <v>0</v>
      </c>
      <c r="BJ217" s="14" t="s">
        <v>158</v>
      </c>
      <c r="BK217" s="151">
        <f t="shared" si="35"/>
        <v>0</v>
      </c>
      <c r="BL217" s="14" t="s">
        <v>186</v>
      </c>
      <c r="BM217" s="150" t="s">
        <v>489</v>
      </c>
    </row>
    <row r="218" spans="1:65" s="2" customFormat="1" ht="21.75" customHeight="1">
      <c r="A218" s="26"/>
      <c r="B218" s="138"/>
      <c r="C218" s="139" t="s">
        <v>479</v>
      </c>
      <c r="D218" s="139" t="s">
        <v>153</v>
      </c>
      <c r="E218" s="140" t="s">
        <v>1371</v>
      </c>
      <c r="F218" s="141" t="s">
        <v>1372</v>
      </c>
      <c r="G218" s="142" t="s">
        <v>554</v>
      </c>
      <c r="H218" s="143">
        <v>77.037999999999997</v>
      </c>
      <c r="I218" s="144"/>
      <c r="J218" s="144"/>
      <c r="K218" s="145"/>
      <c r="L218" s="27"/>
      <c r="M218" s="146" t="s">
        <v>1</v>
      </c>
      <c r="N218" s="147" t="s">
        <v>33</v>
      </c>
      <c r="O218" s="148">
        <v>0</v>
      </c>
      <c r="P218" s="148">
        <f t="shared" si="27"/>
        <v>0</v>
      </c>
      <c r="Q218" s="148">
        <v>0</v>
      </c>
      <c r="R218" s="148">
        <f t="shared" si="28"/>
        <v>0</v>
      </c>
      <c r="S218" s="148">
        <v>0</v>
      </c>
      <c r="T218" s="149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186</v>
      </c>
      <c r="AT218" s="150" t="s">
        <v>153</v>
      </c>
      <c r="AU218" s="150" t="s">
        <v>158</v>
      </c>
      <c r="AY218" s="14" t="s">
        <v>150</v>
      </c>
      <c r="BE218" s="151">
        <f t="shared" si="30"/>
        <v>0</v>
      </c>
      <c r="BF218" s="151">
        <f t="shared" si="31"/>
        <v>0</v>
      </c>
      <c r="BG218" s="151">
        <f t="shared" si="32"/>
        <v>0</v>
      </c>
      <c r="BH218" s="151">
        <f t="shared" si="33"/>
        <v>0</v>
      </c>
      <c r="BI218" s="151">
        <f t="shared" si="34"/>
        <v>0</v>
      </c>
      <c r="BJ218" s="14" t="s">
        <v>158</v>
      </c>
      <c r="BK218" s="151">
        <f t="shared" si="35"/>
        <v>0</v>
      </c>
      <c r="BL218" s="14" t="s">
        <v>186</v>
      </c>
      <c r="BM218" s="150" t="s">
        <v>492</v>
      </c>
    </row>
    <row r="219" spans="1:65" s="12" customFormat="1" ht="22.9" customHeight="1">
      <c r="B219" s="126"/>
      <c r="D219" s="127" t="s">
        <v>66</v>
      </c>
      <c r="E219" s="136" t="s">
        <v>1373</v>
      </c>
      <c r="F219" s="136" t="s">
        <v>1374</v>
      </c>
      <c r="J219" s="137"/>
      <c r="L219" s="126"/>
      <c r="M219" s="130"/>
      <c r="N219" s="131"/>
      <c r="O219" s="131"/>
      <c r="P219" s="132">
        <f>SUM(P220:P222)</f>
        <v>0</v>
      </c>
      <c r="Q219" s="131"/>
      <c r="R219" s="132">
        <f>SUM(R220:R222)</f>
        <v>5.1599999999999997E-3</v>
      </c>
      <c r="S219" s="131"/>
      <c r="T219" s="133">
        <f>SUM(T220:T222)</f>
        <v>0</v>
      </c>
      <c r="AR219" s="127" t="s">
        <v>158</v>
      </c>
      <c r="AT219" s="134" t="s">
        <v>66</v>
      </c>
      <c r="AU219" s="134" t="s">
        <v>75</v>
      </c>
      <c r="AY219" s="127" t="s">
        <v>150</v>
      </c>
      <c r="BK219" s="135">
        <f>SUM(BK220:BK222)</f>
        <v>0</v>
      </c>
    </row>
    <row r="220" spans="1:65" s="2" customFormat="1" ht="16.5" customHeight="1">
      <c r="A220" s="26"/>
      <c r="B220" s="138"/>
      <c r="C220" s="139" t="s">
        <v>328</v>
      </c>
      <c r="D220" s="139" t="s">
        <v>153</v>
      </c>
      <c r="E220" s="140" t="s">
        <v>1375</v>
      </c>
      <c r="F220" s="141" t="s">
        <v>1376</v>
      </c>
      <c r="G220" s="142" t="s">
        <v>1290</v>
      </c>
      <c r="H220" s="143">
        <v>4</v>
      </c>
      <c r="I220" s="144"/>
      <c r="J220" s="144"/>
      <c r="K220" s="145"/>
      <c r="L220" s="27"/>
      <c r="M220" s="146" t="s">
        <v>1</v>
      </c>
      <c r="N220" s="147" t="s">
        <v>33</v>
      </c>
      <c r="O220" s="148">
        <v>0</v>
      </c>
      <c r="P220" s="148">
        <f>O220*H220</f>
        <v>0</v>
      </c>
      <c r="Q220" s="148">
        <v>1.14E-3</v>
      </c>
      <c r="R220" s="148">
        <f>Q220*H220</f>
        <v>4.5599999999999998E-3</v>
      </c>
      <c r="S220" s="148">
        <v>0</v>
      </c>
      <c r="T220" s="149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186</v>
      </c>
      <c r="AT220" s="150" t="s">
        <v>153</v>
      </c>
      <c r="AU220" s="150" t="s">
        <v>158</v>
      </c>
      <c r="AY220" s="14" t="s">
        <v>150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4" t="s">
        <v>158</v>
      </c>
      <c r="BK220" s="151">
        <f>ROUND(I220*H220,2)</f>
        <v>0</v>
      </c>
      <c r="BL220" s="14" t="s">
        <v>186</v>
      </c>
      <c r="BM220" s="150" t="s">
        <v>496</v>
      </c>
    </row>
    <row r="221" spans="1:65" s="2" customFormat="1" ht="16.5" customHeight="1">
      <c r="A221" s="26"/>
      <c r="B221" s="138"/>
      <c r="C221" s="152" t="s">
        <v>486</v>
      </c>
      <c r="D221" s="152" t="s">
        <v>188</v>
      </c>
      <c r="E221" s="153" t="s">
        <v>1377</v>
      </c>
      <c r="F221" s="154" t="s">
        <v>1378</v>
      </c>
      <c r="G221" s="155" t="s">
        <v>463</v>
      </c>
      <c r="H221" s="156">
        <v>4</v>
      </c>
      <c r="I221" s="157"/>
      <c r="J221" s="157"/>
      <c r="K221" s="158"/>
      <c r="L221" s="159"/>
      <c r="M221" s="160" t="s">
        <v>1</v>
      </c>
      <c r="N221" s="161" t="s">
        <v>33</v>
      </c>
      <c r="O221" s="148">
        <v>0</v>
      </c>
      <c r="P221" s="148">
        <f>O221*H221</f>
        <v>0</v>
      </c>
      <c r="Q221" s="148">
        <v>1.4999999999999999E-4</v>
      </c>
      <c r="R221" s="148">
        <f>Q221*H221</f>
        <v>5.9999999999999995E-4</v>
      </c>
      <c r="S221" s="148">
        <v>0</v>
      </c>
      <c r="T221" s="149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216</v>
      </c>
      <c r="AT221" s="150" t="s">
        <v>188</v>
      </c>
      <c r="AU221" s="150" t="s">
        <v>158</v>
      </c>
      <c r="AY221" s="14" t="s">
        <v>150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4" t="s">
        <v>158</v>
      </c>
      <c r="BK221" s="151">
        <f>ROUND(I221*H221,2)</f>
        <v>0</v>
      </c>
      <c r="BL221" s="14" t="s">
        <v>186</v>
      </c>
      <c r="BM221" s="150" t="s">
        <v>499</v>
      </c>
    </row>
    <row r="222" spans="1:65" s="2" customFormat="1" ht="21.75" customHeight="1">
      <c r="A222" s="26"/>
      <c r="B222" s="138"/>
      <c r="C222" s="139" t="s">
        <v>332</v>
      </c>
      <c r="D222" s="139" t="s">
        <v>153</v>
      </c>
      <c r="E222" s="140" t="s">
        <v>1379</v>
      </c>
      <c r="F222" s="141" t="s">
        <v>1380</v>
      </c>
      <c r="G222" s="142" t="s">
        <v>554</v>
      </c>
      <c r="H222" s="143">
        <v>0.17199999999999999</v>
      </c>
      <c r="I222" s="144"/>
      <c r="J222" s="144"/>
      <c r="K222" s="145"/>
      <c r="L222" s="27"/>
      <c r="M222" s="146" t="s">
        <v>1</v>
      </c>
      <c r="N222" s="147" t="s">
        <v>33</v>
      </c>
      <c r="O222" s="148">
        <v>0</v>
      </c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186</v>
      </c>
      <c r="AT222" s="150" t="s">
        <v>153</v>
      </c>
      <c r="AU222" s="150" t="s">
        <v>158</v>
      </c>
      <c r="AY222" s="14" t="s">
        <v>150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4" t="s">
        <v>158</v>
      </c>
      <c r="BK222" s="151">
        <f>ROUND(I222*H222,2)</f>
        <v>0</v>
      </c>
      <c r="BL222" s="14" t="s">
        <v>186</v>
      </c>
      <c r="BM222" s="150" t="s">
        <v>503</v>
      </c>
    </row>
    <row r="223" spans="1:65" s="12" customFormat="1" ht="22.9" customHeight="1">
      <c r="B223" s="126"/>
      <c r="D223" s="127" t="s">
        <v>66</v>
      </c>
      <c r="E223" s="136" t="s">
        <v>1381</v>
      </c>
      <c r="F223" s="136" t="s">
        <v>1382</v>
      </c>
      <c r="J223" s="137"/>
      <c r="L223" s="126"/>
      <c r="M223" s="130"/>
      <c r="N223" s="131"/>
      <c r="O223" s="131"/>
      <c r="P223" s="132">
        <f>SUM(P224:P228)</f>
        <v>0</v>
      </c>
      <c r="Q223" s="131"/>
      <c r="R223" s="132">
        <f>SUM(R224:R228)</f>
        <v>1.3600000000000001E-3</v>
      </c>
      <c r="S223" s="131"/>
      <c r="T223" s="133">
        <f>SUM(T224:T228)</f>
        <v>0</v>
      </c>
      <c r="AR223" s="127" t="s">
        <v>158</v>
      </c>
      <c r="AT223" s="134" t="s">
        <v>66</v>
      </c>
      <c r="AU223" s="134" t="s">
        <v>75</v>
      </c>
      <c r="AY223" s="127" t="s">
        <v>150</v>
      </c>
      <c r="BK223" s="135">
        <f>SUM(BK224:BK228)</f>
        <v>0</v>
      </c>
    </row>
    <row r="224" spans="1:65" s="2" customFormat="1" ht="16.5" customHeight="1">
      <c r="A224" s="26"/>
      <c r="B224" s="138"/>
      <c r="C224" s="139" t="s">
        <v>493</v>
      </c>
      <c r="D224" s="139" t="s">
        <v>153</v>
      </c>
      <c r="E224" s="140" t="s">
        <v>1383</v>
      </c>
      <c r="F224" s="141" t="s">
        <v>1384</v>
      </c>
      <c r="G224" s="142" t="s">
        <v>463</v>
      </c>
      <c r="H224" s="143">
        <v>3</v>
      </c>
      <c r="I224" s="144"/>
      <c r="J224" s="144"/>
      <c r="K224" s="145"/>
      <c r="L224" s="27"/>
      <c r="M224" s="146" t="s">
        <v>1</v>
      </c>
      <c r="N224" s="147" t="s">
        <v>33</v>
      </c>
      <c r="O224" s="148">
        <v>0</v>
      </c>
      <c r="P224" s="148">
        <f>O224*H224</f>
        <v>0</v>
      </c>
      <c r="Q224" s="148">
        <v>4.0000000000000003E-5</v>
      </c>
      <c r="R224" s="148">
        <f>Q224*H224</f>
        <v>1.2000000000000002E-4</v>
      </c>
      <c r="S224" s="148">
        <v>0</v>
      </c>
      <c r="T224" s="149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186</v>
      </c>
      <c r="AT224" s="150" t="s">
        <v>153</v>
      </c>
      <c r="AU224" s="150" t="s">
        <v>158</v>
      </c>
      <c r="AY224" s="14" t="s">
        <v>150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4" t="s">
        <v>158</v>
      </c>
      <c r="BK224" s="151">
        <f>ROUND(I224*H224,2)</f>
        <v>0</v>
      </c>
      <c r="BL224" s="14" t="s">
        <v>186</v>
      </c>
      <c r="BM224" s="150" t="s">
        <v>506</v>
      </c>
    </row>
    <row r="225" spans="1:65" s="2" customFormat="1" ht="16.5" customHeight="1">
      <c r="A225" s="26"/>
      <c r="B225" s="138"/>
      <c r="C225" s="152" t="s">
        <v>335</v>
      </c>
      <c r="D225" s="152" t="s">
        <v>188</v>
      </c>
      <c r="E225" s="153" t="s">
        <v>1385</v>
      </c>
      <c r="F225" s="154" t="s">
        <v>1386</v>
      </c>
      <c r="G225" s="155" t="s">
        <v>463</v>
      </c>
      <c r="H225" s="156">
        <v>3</v>
      </c>
      <c r="I225" s="157"/>
      <c r="J225" s="157"/>
      <c r="K225" s="158"/>
      <c r="L225" s="159"/>
      <c r="M225" s="160" t="s">
        <v>1</v>
      </c>
      <c r="N225" s="161" t="s">
        <v>33</v>
      </c>
      <c r="O225" s="148">
        <v>0</v>
      </c>
      <c r="P225" s="148">
        <f>O225*H225</f>
        <v>0</v>
      </c>
      <c r="Q225" s="148">
        <v>2.9999999999999997E-4</v>
      </c>
      <c r="R225" s="148">
        <f>Q225*H225</f>
        <v>8.9999999999999998E-4</v>
      </c>
      <c r="S225" s="148">
        <v>0</v>
      </c>
      <c r="T225" s="149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216</v>
      </c>
      <c r="AT225" s="150" t="s">
        <v>188</v>
      </c>
      <c r="AU225" s="150" t="s">
        <v>158</v>
      </c>
      <c r="AY225" s="14" t="s">
        <v>150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4" t="s">
        <v>158</v>
      </c>
      <c r="BK225" s="151">
        <f>ROUND(I225*H225,2)</f>
        <v>0</v>
      </c>
      <c r="BL225" s="14" t="s">
        <v>186</v>
      </c>
      <c r="BM225" s="150" t="s">
        <v>510</v>
      </c>
    </row>
    <row r="226" spans="1:65" s="2" customFormat="1" ht="16.5" customHeight="1">
      <c r="A226" s="26"/>
      <c r="B226" s="138"/>
      <c r="C226" s="139" t="s">
        <v>500</v>
      </c>
      <c r="D226" s="139" t="s">
        <v>153</v>
      </c>
      <c r="E226" s="140" t="s">
        <v>1387</v>
      </c>
      <c r="F226" s="141" t="s">
        <v>1388</v>
      </c>
      <c r="G226" s="142" t="s">
        <v>463</v>
      </c>
      <c r="H226" s="143">
        <v>1</v>
      </c>
      <c r="I226" s="144"/>
      <c r="J226" s="144"/>
      <c r="K226" s="145"/>
      <c r="L226" s="27"/>
      <c r="M226" s="146" t="s">
        <v>1</v>
      </c>
      <c r="N226" s="147" t="s">
        <v>33</v>
      </c>
      <c r="O226" s="148">
        <v>0</v>
      </c>
      <c r="P226" s="148">
        <f>O226*H226</f>
        <v>0</v>
      </c>
      <c r="Q226" s="148">
        <v>4.0000000000000003E-5</v>
      </c>
      <c r="R226" s="148">
        <f>Q226*H226</f>
        <v>4.0000000000000003E-5</v>
      </c>
      <c r="S226" s="148">
        <v>0</v>
      </c>
      <c r="T226" s="149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186</v>
      </c>
      <c r="AT226" s="150" t="s">
        <v>153</v>
      </c>
      <c r="AU226" s="150" t="s">
        <v>158</v>
      </c>
      <c r="AY226" s="14" t="s">
        <v>150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4" t="s">
        <v>158</v>
      </c>
      <c r="BK226" s="151">
        <f>ROUND(I226*H226,2)</f>
        <v>0</v>
      </c>
      <c r="BL226" s="14" t="s">
        <v>186</v>
      </c>
      <c r="BM226" s="150" t="s">
        <v>513</v>
      </c>
    </row>
    <row r="227" spans="1:65" s="2" customFormat="1" ht="16.5" customHeight="1">
      <c r="A227" s="26"/>
      <c r="B227" s="138"/>
      <c r="C227" s="152" t="s">
        <v>339</v>
      </c>
      <c r="D227" s="152" t="s">
        <v>188</v>
      </c>
      <c r="E227" s="153" t="s">
        <v>1389</v>
      </c>
      <c r="F227" s="154" t="s">
        <v>1390</v>
      </c>
      <c r="G227" s="155" t="s">
        <v>463</v>
      </c>
      <c r="H227" s="156">
        <v>1</v>
      </c>
      <c r="I227" s="157"/>
      <c r="J227" s="157"/>
      <c r="K227" s="158"/>
      <c r="L227" s="159"/>
      <c r="M227" s="160" t="s">
        <v>1</v>
      </c>
      <c r="N227" s="161" t="s">
        <v>33</v>
      </c>
      <c r="O227" s="148">
        <v>0</v>
      </c>
      <c r="P227" s="148">
        <f>O227*H227</f>
        <v>0</v>
      </c>
      <c r="Q227" s="148">
        <v>2.9999999999999997E-4</v>
      </c>
      <c r="R227" s="148">
        <f>Q227*H227</f>
        <v>2.9999999999999997E-4</v>
      </c>
      <c r="S227" s="148">
        <v>0</v>
      </c>
      <c r="T227" s="149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216</v>
      </c>
      <c r="AT227" s="150" t="s">
        <v>188</v>
      </c>
      <c r="AU227" s="150" t="s">
        <v>158</v>
      </c>
      <c r="AY227" s="14" t="s">
        <v>150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4" t="s">
        <v>158</v>
      </c>
      <c r="BK227" s="151">
        <f>ROUND(I227*H227,2)</f>
        <v>0</v>
      </c>
      <c r="BL227" s="14" t="s">
        <v>186</v>
      </c>
      <c r="BM227" s="150" t="s">
        <v>517</v>
      </c>
    </row>
    <row r="228" spans="1:65" s="2" customFormat="1" ht="21.75" customHeight="1">
      <c r="A228" s="26"/>
      <c r="B228" s="138"/>
      <c r="C228" s="139" t="s">
        <v>507</v>
      </c>
      <c r="D228" s="139" t="s">
        <v>153</v>
      </c>
      <c r="E228" s="140" t="s">
        <v>1391</v>
      </c>
      <c r="F228" s="141" t="s">
        <v>1392</v>
      </c>
      <c r="G228" s="142" t="s">
        <v>554</v>
      </c>
      <c r="H228" s="143">
        <v>3.2749999999999999</v>
      </c>
      <c r="I228" s="144"/>
      <c r="J228" s="144"/>
      <c r="K228" s="145"/>
      <c r="L228" s="27"/>
      <c r="M228" s="146" t="s">
        <v>1</v>
      </c>
      <c r="N228" s="147" t="s">
        <v>33</v>
      </c>
      <c r="O228" s="148">
        <v>0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186</v>
      </c>
      <c r="AT228" s="150" t="s">
        <v>153</v>
      </c>
      <c r="AU228" s="150" t="s">
        <v>158</v>
      </c>
      <c r="AY228" s="14" t="s">
        <v>150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4" t="s">
        <v>158</v>
      </c>
      <c r="BK228" s="151">
        <f>ROUND(I228*H228,2)</f>
        <v>0</v>
      </c>
      <c r="BL228" s="14" t="s">
        <v>186</v>
      </c>
      <c r="BM228" s="150" t="s">
        <v>520</v>
      </c>
    </row>
    <row r="229" spans="1:65" s="12" customFormat="1" ht="25.9" customHeight="1">
      <c r="B229" s="126"/>
      <c r="D229" s="127" t="s">
        <v>66</v>
      </c>
      <c r="E229" s="128" t="s">
        <v>1393</v>
      </c>
      <c r="F229" s="128" t="s">
        <v>1394</v>
      </c>
      <c r="J229" s="129"/>
      <c r="L229" s="126"/>
      <c r="M229" s="130"/>
      <c r="N229" s="131"/>
      <c r="O229" s="131"/>
      <c r="P229" s="132">
        <f>SUM(P230:P232)</f>
        <v>0</v>
      </c>
      <c r="Q229" s="131"/>
      <c r="R229" s="132">
        <f>SUM(R230:R232)</f>
        <v>0</v>
      </c>
      <c r="S229" s="131"/>
      <c r="T229" s="133">
        <f>SUM(T230:T232)</f>
        <v>0</v>
      </c>
      <c r="AR229" s="127" t="s">
        <v>157</v>
      </c>
      <c r="AT229" s="134" t="s">
        <v>66</v>
      </c>
      <c r="AU229" s="134" t="s">
        <v>67</v>
      </c>
      <c r="AY229" s="127" t="s">
        <v>150</v>
      </c>
      <c r="BK229" s="135">
        <f>SUM(BK230:BK232)</f>
        <v>0</v>
      </c>
    </row>
    <row r="230" spans="1:65" s="2" customFormat="1" ht="33" customHeight="1">
      <c r="A230" s="26"/>
      <c r="B230" s="138"/>
      <c r="C230" s="139" t="s">
        <v>342</v>
      </c>
      <c r="D230" s="139" t="s">
        <v>153</v>
      </c>
      <c r="E230" s="140" t="s">
        <v>1395</v>
      </c>
      <c r="F230" s="141" t="s">
        <v>1396</v>
      </c>
      <c r="G230" s="142" t="s">
        <v>1397</v>
      </c>
      <c r="H230" s="143">
        <v>31</v>
      </c>
      <c r="I230" s="144"/>
      <c r="J230" s="144"/>
      <c r="K230" s="145"/>
      <c r="L230" s="27"/>
      <c r="M230" s="146" t="s">
        <v>1</v>
      </c>
      <c r="N230" s="147" t="s">
        <v>33</v>
      </c>
      <c r="O230" s="148">
        <v>0</v>
      </c>
      <c r="P230" s="148">
        <f>O230*H230</f>
        <v>0</v>
      </c>
      <c r="Q230" s="148">
        <v>0</v>
      </c>
      <c r="R230" s="148">
        <f>Q230*H230</f>
        <v>0</v>
      </c>
      <c r="S230" s="148">
        <v>0</v>
      </c>
      <c r="T230" s="149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1398</v>
      </c>
      <c r="AT230" s="150" t="s">
        <v>153</v>
      </c>
      <c r="AU230" s="150" t="s">
        <v>75</v>
      </c>
      <c r="AY230" s="14" t="s">
        <v>150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4" t="s">
        <v>158</v>
      </c>
      <c r="BK230" s="151">
        <f>ROUND(I230*H230,2)</f>
        <v>0</v>
      </c>
      <c r="BL230" s="14" t="s">
        <v>1398</v>
      </c>
      <c r="BM230" s="150" t="s">
        <v>524</v>
      </c>
    </row>
    <row r="231" spans="1:65" s="2" customFormat="1" ht="33" customHeight="1">
      <c r="A231" s="26"/>
      <c r="B231" s="138"/>
      <c r="C231" s="139" t="s">
        <v>514</v>
      </c>
      <c r="D231" s="139" t="s">
        <v>153</v>
      </c>
      <c r="E231" s="140" t="s">
        <v>1399</v>
      </c>
      <c r="F231" s="141" t="s">
        <v>1400</v>
      </c>
      <c r="G231" s="142" t="s">
        <v>1397</v>
      </c>
      <c r="H231" s="143">
        <v>24</v>
      </c>
      <c r="I231" s="144"/>
      <c r="J231" s="144"/>
      <c r="K231" s="145"/>
      <c r="L231" s="27"/>
      <c r="M231" s="146" t="s">
        <v>1</v>
      </c>
      <c r="N231" s="147" t="s">
        <v>33</v>
      </c>
      <c r="O231" s="148">
        <v>0</v>
      </c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1398</v>
      </c>
      <c r="AT231" s="150" t="s">
        <v>153</v>
      </c>
      <c r="AU231" s="150" t="s">
        <v>75</v>
      </c>
      <c r="AY231" s="14" t="s">
        <v>150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4" t="s">
        <v>158</v>
      </c>
      <c r="BK231" s="151">
        <f>ROUND(I231*H231,2)</f>
        <v>0</v>
      </c>
      <c r="BL231" s="14" t="s">
        <v>1398</v>
      </c>
      <c r="BM231" s="150" t="s">
        <v>527</v>
      </c>
    </row>
    <row r="232" spans="1:65" s="2" customFormat="1" ht="16.5" customHeight="1">
      <c r="A232" s="26"/>
      <c r="B232" s="138"/>
      <c r="C232" s="139" t="s">
        <v>346</v>
      </c>
      <c r="D232" s="139" t="s">
        <v>153</v>
      </c>
      <c r="E232" s="140" t="s">
        <v>1172</v>
      </c>
      <c r="F232" s="141" t="s">
        <v>1401</v>
      </c>
      <c r="G232" s="142" t="s">
        <v>228</v>
      </c>
      <c r="H232" s="143">
        <v>1</v>
      </c>
      <c r="I232" s="144"/>
      <c r="J232" s="144"/>
      <c r="K232" s="145"/>
      <c r="L232" s="27"/>
      <c r="M232" s="162" t="s">
        <v>1</v>
      </c>
      <c r="N232" s="163" t="s">
        <v>33</v>
      </c>
      <c r="O232" s="164">
        <v>0</v>
      </c>
      <c r="P232" s="164">
        <f>O232*H232</f>
        <v>0</v>
      </c>
      <c r="Q232" s="164">
        <v>0</v>
      </c>
      <c r="R232" s="164">
        <f>Q232*H232</f>
        <v>0</v>
      </c>
      <c r="S232" s="164">
        <v>0</v>
      </c>
      <c r="T232" s="165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157</v>
      </c>
      <c r="AT232" s="150" t="s">
        <v>153</v>
      </c>
      <c r="AU232" s="150" t="s">
        <v>75</v>
      </c>
      <c r="AY232" s="14" t="s">
        <v>150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4" t="s">
        <v>158</v>
      </c>
      <c r="BK232" s="151">
        <f>ROUND(I232*H232,2)</f>
        <v>0</v>
      </c>
      <c r="BL232" s="14" t="s">
        <v>157</v>
      </c>
      <c r="BM232" s="150" t="s">
        <v>1402</v>
      </c>
    </row>
    <row r="233" spans="1:65" s="2" customFormat="1" ht="6.95" customHeight="1">
      <c r="A233" s="26"/>
      <c r="B233" s="41"/>
      <c r="C233" s="42"/>
      <c r="D233" s="42"/>
      <c r="E233" s="42"/>
      <c r="F233" s="42"/>
      <c r="G233" s="42"/>
      <c r="H233" s="42"/>
      <c r="I233" s="42"/>
      <c r="J233" s="42"/>
      <c r="K233" s="42"/>
      <c r="L233" s="27"/>
      <c r="M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</row>
  </sheetData>
  <autoFilter ref="C123:K232"/>
  <mergeCells count="11">
    <mergeCell ref="I120:J120"/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2"/>
  <sheetViews>
    <sheetView showGridLines="0" topLeftCell="A2" workbookViewId="0">
      <selection activeCell="I99" sqref="I9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1403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ROUND((SUM(BE127:BE191)),  2)</f>
        <v>0</v>
      </c>
      <c r="G33" s="26"/>
      <c r="H33" s="26"/>
      <c r="I33" s="95">
        <v>0.2</v>
      </c>
      <c r="J33" s="94">
        <f>ROUND(((SUM(BE127:BE191))*I33),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ROUND((SUM(BF127:BF191)),  2)</f>
        <v>0</v>
      </c>
      <c r="G34" s="26"/>
      <c r="H34" s="26"/>
      <c r="I34" s="95">
        <v>0.2</v>
      </c>
      <c r="J34" s="94">
        <f>ROUND(((SUM(BF127:BF191))*I34),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ROUND((SUM(BG127:BG191)),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ROUND((SUM(BH127:BH191)),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ROUND((SUM(BI127:BI191)),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03 - D3. Vykurovanie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1405</v>
      </c>
      <c r="E98" s="113"/>
      <c r="F98" s="113"/>
      <c r="G98" s="113"/>
      <c r="H98" s="113"/>
      <c r="I98" s="113"/>
      <c r="J98" s="114"/>
      <c r="L98" s="111"/>
    </row>
    <row r="99" spans="1:31" s="9" customFormat="1" ht="24.95" customHeight="1">
      <c r="B99" s="107"/>
      <c r="D99" s="108" t="s">
        <v>1176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11"/>
      <c r="D100" s="112" t="s">
        <v>1406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1182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1407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1408</v>
      </c>
      <c r="E103" s="113"/>
      <c r="F103" s="113"/>
      <c r="G103" s="113"/>
      <c r="H103" s="113"/>
      <c r="I103" s="113"/>
      <c r="J103" s="114"/>
      <c r="L103" s="111"/>
    </row>
    <row r="104" spans="1:31" s="10" customFormat="1" ht="19.899999999999999" customHeight="1">
      <c r="B104" s="111"/>
      <c r="D104" s="112" t="s">
        <v>1409</v>
      </c>
      <c r="E104" s="113"/>
      <c r="F104" s="113"/>
      <c r="G104" s="113"/>
      <c r="H104" s="113"/>
      <c r="I104" s="113"/>
      <c r="J104" s="114"/>
      <c r="L104" s="111"/>
    </row>
    <row r="105" spans="1:31" s="10" customFormat="1" ht="19.899999999999999" customHeight="1">
      <c r="B105" s="111"/>
      <c r="D105" s="112" t="s">
        <v>1410</v>
      </c>
      <c r="E105" s="113"/>
      <c r="F105" s="113"/>
      <c r="G105" s="113"/>
      <c r="H105" s="113"/>
      <c r="I105" s="113"/>
      <c r="J105" s="114"/>
      <c r="L105" s="111"/>
    </row>
    <row r="106" spans="1:31" s="9" customFormat="1" ht="24.95" customHeight="1">
      <c r="B106" s="107"/>
      <c r="D106" s="108" t="s">
        <v>1183</v>
      </c>
      <c r="E106" s="109"/>
      <c r="F106" s="109"/>
      <c r="G106" s="109"/>
      <c r="H106" s="109"/>
      <c r="I106" s="109"/>
      <c r="J106" s="110"/>
      <c r="L106" s="107"/>
    </row>
    <row r="107" spans="1:31" s="9" customFormat="1" ht="24.95" customHeight="1">
      <c r="B107" s="107"/>
      <c r="D107" s="108" t="s">
        <v>134</v>
      </c>
      <c r="E107" s="109"/>
      <c r="F107" s="109"/>
      <c r="G107" s="109"/>
      <c r="H107" s="109"/>
      <c r="I107" s="109"/>
      <c r="J107" s="110"/>
      <c r="L107" s="107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4.95" customHeight="1">
      <c r="A114" s="26"/>
      <c r="B114" s="27"/>
      <c r="C114" s="18" t="s">
        <v>136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11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6.5" customHeight="1">
      <c r="A117" s="26"/>
      <c r="B117" s="27"/>
      <c r="C117" s="26"/>
      <c r="D117" s="26"/>
      <c r="E117" s="203" t="str">
        <f>E7</f>
        <v>Prestavba objektu AB TSM ul. Klčové Nové Mesto nad Váhom</v>
      </c>
      <c r="F117" s="204"/>
      <c r="G117" s="204"/>
      <c r="H117" s="204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99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93" t="str">
        <f>E9</f>
        <v>03 - D3. Vykurovanie</v>
      </c>
      <c r="F119" s="202"/>
      <c r="G119" s="202"/>
      <c r="H119" s="202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15</v>
      </c>
      <c r="D121" s="26"/>
      <c r="E121" s="26"/>
      <c r="F121" s="21" t="str">
        <f>F12</f>
        <v/>
      </c>
      <c r="G121" s="26"/>
      <c r="H121" s="26"/>
      <c r="I121" s="23" t="s">
        <v>17</v>
      </c>
      <c r="J121" s="49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18</v>
      </c>
      <c r="D123" s="26"/>
      <c r="E123" s="26"/>
      <c r="F123" s="21" t="str">
        <f>E15</f>
        <v xml:space="preserve"> </v>
      </c>
      <c r="G123" s="26"/>
      <c r="H123" s="26"/>
      <c r="I123" s="205" t="s">
        <v>2412</v>
      </c>
      <c r="J123" s="205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22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25</v>
      </c>
      <c r="J124" s="24" t="str">
        <f>E24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15"/>
      <c r="B126" s="116"/>
      <c r="C126" s="117" t="s">
        <v>137</v>
      </c>
      <c r="D126" s="118" t="s">
        <v>52</v>
      </c>
      <c r="E126" s="118" t="s">
        <v>48</v>
      </c>
      <c r="F126" s="118" t="s">
        <v>49</v>
      </c>
      <c r="G126" s="118" t="s">
        <v>138</v>
      </c>
      <c r="H126" s="118" t="s">
        <v>139</v>
      </c>
      <c r="I126" s="118" t="s">
        <v>140</v>
      </c>
      <c r="J126" s="119" t="s">
        <v>103</v>
      </c>
      <c r="K126" s="120" t="s">
        <v>141</v>
      </c>
      <c r="L126" s="121"/>
      <c r="M126" s="56" t="s">
        <v>1</v>
      </c>
      <c r="N126" s="57" t="s">
        <v>31</v>
      </c>
      <c r="O126" s="57" t="s">
        <v>142</v>
      </c>
      <c r="P126" s="57" t="s">
        <v>143</v>
      </c>
      <c r="Q126" s="57" t="s">
        <v>144</v>
      </c>
      <c r="R126" s="57" t="s">
        <v>145</v>
      </c>
      <c r="S126" s="57" t="s">
        <v>146</v>
      </c>
      <c r="T126" s="58" t="s">
        <v>147</v>
      </c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</row>
    <row r="127" spans="1:63" s="2" customFormat="1" ht="22.9" customHeight="1">
      <c r="A127" s="26"/>
      <c r="B127" s="27"/>
      <c r="C127" s="63" t="s">
        <v>104</v>
      </c>
      <c r="D127" s="26"/>
      <c r="E127" s="26"/>
      <c r="F127" s="26"/>
      <c r="G127" s="26"/>
      <c r="H127" s="26"/>
      <c r="I127" s="26"/>
      <c r="J127" s="122">
        <f>BK127</f>
        <v>0</v>
      </c>
      <c r="K127" s="26"/>
      <c r="L127" s="27"/>
      <c r="M127" s="59"/>
      <c r="N127" s="50"/>
      <c r="O127" s="60"/>
      <c r="P127" s="123">
        <f>P128+P137+P186+P188</f>
        <v>0</v>
      </c>
      <c r="Q127" s="60"/>
      <c r="R127" s="123">
        <f>R128+R137+R186+R188</f>
        <v>7.1644799999999984</v>
      </c>
      <c r="S127" s="60"/>
      <c r="T127" s="124">
        <f>T128+T137+T186+T188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66</v>
      </c>
      <c r="AU127" s="14" t="s">
        <v>105</v>
      </c>
      <c r="BK127" s="125">
        <f>BK128+BK137+BK186+BK188</f>
        <v>0</v>
      </c>
    </row>
    <row r="128" spans="1:63" s="12" customFormat="1" ht="25.9" customHeight="1">
      <c r="B128" s="126"/>
      <c r="D128" s="127" t="s">
        <v>66</v>
      </c>
      <c r="E128" s="128" t="s">
        <v>1411</v>
      </c>
      <c r="F128" s="128" t="s">
        <v>1412</v>
      </c>
      <c r="J128" s="129"/>
      <c r="L128" s="126"/>
      <c r="M128" s="130"/>
      <c r="N128" s="131"/>
      <c r="O128" s="131"/>
      <c r="P128" s="132">
        <f>P129</f>
        <v>0</v>
      </c>
      <c r="Q128" s="131"/>
      <c r="R128" s="132">
        <f>R129</f>
        <v>0</v>
      </c>
      <c r="S128" s="131"/>
      <c r="T128" s="133">
        <f>T129</f>
        <v>0</v>
      </c>
      <c r="AR128" s="127" t="s">
        <v>75</v>
      </c>
      <c r="AT128" s="134" t="s">
        <v>66</v>
      </c>
      <c r="AU128" s="134" t="s">
        <v>67</v>
      </c>
      <c r="AY128" s="127" t="s">
        <v>150</v>
      </c>
      <c r="BK128" s="135">
        <f>BK129</f>
        <v>0</v>
      </c>
    </row>
    <row r="129" spans="1:65" s="12" customFormat="1" ht="22.9" customHeight="1">
      <c r="B129" s="126"/>
      <c r="D129" s="127" t="s">
        <v>66</v>
      </c>
      <c r="E129" s="136" t="s">
        <v>187</v>
      </c>
      <c r="F129" s="136" t="s">
        <v>1413</v>
      </c>
      <c r="J129" s="137"/>
      <c r="L129" s="126"/>
      <c r="M129" s="130"/>
      <c r="N129" s="131"/>
      <c r="O129" s="131"/>
      <c r="P129" s="132">
        <f>SUM(P130:P136)</f>
        <v>0</v>
      </c>
      <c r="Q129" s="131"/>
      <c r="R129" s="132">
        <f>SUM(R130:R136)</f>
        <v>0</v>
      </c>
      <c r="S129" s="131"/>
      <c r="T129" s="133">
        <f>SUM(T130:T136)</f>
        <v>0</v>
      </c>
      <c r="AR129" s="127" t="s">
        <v>75</v>
      </c>
      <c r="AT129" s="134" t="s">
        <v>66</v>
      </c>
      <c r="AU129" s="134" t="s">
        <v>75</v>
      </c>
      <c r="AY129" s="127" t="s">
        <v>150</v>
      </c>
      <c r="BK129" s="135">
        <f>SUM(BK130:BK136)</f>
        <v>0</v>
      </c>
    </row>
    <row r="130" spans="1:65" s="2" customFormat="1" ht="21.75" customHeight="1">
      <c r="A130" s="26"/>
      <c r="B130" s="138"/>
      <c r="C130" s="139" t="s">
        <v>75</v>
      </c>
      <c r="D130" s="139" t="s">
        <v>153</v>
      </c>
      <c r="E130" s="140" t="s">
        <v>1414</v>
      </c>
      <c r="F130" s="141" t="s">
        <v>1415</v>
      </c>
      <c r="G130" s="142" t="s">
        <v>173</v>
      </c>
      <c r="H130" s="143">
        <v>2.3380000000000001</v>
      </c>
      <c r="I130" s="144"/>
      <c r="J130" s="144"/>
      <c r="K130" s="145"/>
      <c r="L130" s="27"/>
      <c r="M130" s="146" t="s">
        <v>1</v>
      </c>
      <c r="N130" s="147" t="s">
        <v>33</v>
      </c>
      <c r="O130" s="148">
        <v>0</v>
      </c>
      <c r="P130" s="148">
        <f t="shared" ref="P130:P136" si="0">O130*H130</f>
        <v>0</v>
      </c>
      <c r="Q130" s="148">
        <v>0</v>
      </c>
      <c r="R130" s="148">
        <f t="shared" ref="R130:R136" si="1">Q130*H130</f>
        <v>0</v>
      </c>
      <c r="S130" s="148">
        <v>0</v>
      </c>
      <c r="T130" s="149">
        <f t="shared" ref="T130:T136" si="2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157</v>
      </c>
      <c r="AT130" s="150" t="s">
        <v>153</v>
      </c>
      <c r="AU130" s="150" t="s">
        <v>158</v>
      </c>
      <c r="AY130" s="14" t="s">
        <v>150</v>
      </c>
      <c r="BE130" s="151">
        <f t="shared" ref="BE130:BE136" si="3">IF(N130="základná",J130,0)</f>
        <v>0</v>
      </c>
      <c r="BF130" s="151">
        <f t="shared" ref="BF130:BF136" si="4">IF(N130="znížená",J130,0)</f>
        <v>0</v>
      </c>
      <c r="BG130" s="151">
        <f t="shared" ref="BG130:BG136" si="5">IF(N130="zákl. prenesená",J130,0)</f>
        <v>0</v>
      </c>
      <c r="BH130" s="151">
        <f t="shared" ref="BH130:BH136" si="6">IF(N130="zníž. prenesená",J130,0)</f>
        <v>0</v>
      </c>
      <c r="BI130" s="151">
        <f t="shared" ref="BI130:BI136" si="7">IF(N130="nulová",J130,0)</f>
        <v>0</v>
      </c>
      <c r="BJ130" s="14" t="s">
        <v>158</v>
      </c>
      <c r="BK130" s="151">
        <f t="shared" ref="BK130:BK136" si="8">ROUND(I130*H130,2)</f>
        <v>0</v>
      </c>
      <c r="BL130" s="14" t="s">
        <v>157</v>
      </c>
      <c r="BM130" s="150" t="s">
        <v>158</v>
      </c>
    </row>
    <row r="131" spans="1:65" s="2" customFormat="1" ht="21.75" customHeight="1">
      <c r="A131" s="26"/>
      <c r="B131" s="138"/>
      <c r="C131" s="139" t="s">
        <v>158</v>
      </c>
      <c r="D131" s="139" t="s">
        <v>153</v>
      </c>
      <c r="E131" s="140" t="s">
        <v>1416</v>
      </c>
      <c r="F131" s="141" t="s">
        <v>1417</v>
      </c>
      <c r="G131" s="142" t="s">
        <v>173</v>
      </c>
      <c r="H131" s="143">
        <v>2.3380000000000001</v>
      </c>
      <c r="I131" s="144"/>
      <c r="J131" s="144"/>
      <c r="K131" s="145"/>
      <c r="L131" s="27"/>
      <c r="M131" s="146" t="s">
        <v>1</v>
      </c>
      <c r="N131" s="147" t="s">
        <v>33</v>
      </c>
      <c r="O131" s="148">
        <v>0</v>
      </c>
      <c r="P131" s="148">
        <f t="shared" si="0"/>
        <v>0</v>
      </c>
      <c r="Q131" s="148">
        <v>0</v>
      </c>
      <c r="R131" s="148">
        <f t="shared" si="1"/>
        <v>0</v>
      </c>
      <c r="S131" s="148">
        <v>0</v>
      </c>
      <c r="T131" s="149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157</v>
      </c>
      <c r="AT131" s="150" t="s">
        <v>153</v>
      </c>
      <c r="AU131" s="150" t="s">
        <v>158</v>
      </c>
      <c r="AY131" s="14" t="s">
        <v>150</v>
      </c>
      <c r="BE131" s="151">
        <f t="shared" si="3"/>
        <v>0</v>
      </c>
      <c r="BF131" s="151">
        <f t="shared" si="4"/>
        <v>0</v>
      </c>
      <c r="BG131" s="151">
        <f t="shared" si="5"/>
        <v>0</v>
      </c>
      <c r="BH131" s="151">
        <f t="shared" si="6"/>
        <v>0</v>
      </c>
      <c r="BI131" s="151">
        <f t="shared" si="7"/>
        <v>0</v>
      </c>
      <c r="BJ131" s="14" t="s">
        <v>158</v>
      </c>
      <c r="BK131" s="151">
        <f t="shared" si="8"/>
        <v>0</v>
      </c>
      <c r="BL131" s="14" t="s">
        <v>157</v>
      </c>
      <c r="BM131" s="150" t="s">
        <v>157</v>
      </c>
    </row>
    <row r="132" spans="1:65" s="2" customFormat="1" ht="21.75" customHeight="1">
      <c r="A132" s="26"/>
      <c r="B132" s="138"/>
      <c r="C132" s="139" t="s">
        <v>161</v>
      </c>
      <c r="D132" s="139" t="s">
        <v>153</v>
      </c>
      <c r="E132" s="140" t="s">
        <v>1418</v>
      </c>
      <c r="F132" s="141" t="s">
        <v>1419</v>
      </c>
      <c r="G132" s="142" t="s">
        <v>173</v>
      </c>
      <c r="H132" s="143">
        <v>2.3380000000000001</v>
      </c>
      <c r="I132" s="144"/>
      <c r="J132" s="144"/>
      <c r="K132" s="145"/>
      <c r="L132" s="27"/>
      <c r="M132" s="146" t="s">
        <v>1</v>
      </c>
      <c r="N132" s="147" t="s">
        <v>33</v>
      </c>
      <c r="O132" s="148">
        <v>0</v>
      </c>
      <c r="P132" s="148">
        <f t="shared" si="0"/>
        <v>0</v>
      </c>
      <c r="Q132" s="148">
        <v>0</v>
      </c>
      <c r="R132" s="148">
        <f t="shared" si="1"/>
        <v>0</v>
      </c>
      <c r="S132" s="148">
        <v>0</v>
      </c>
      <c r="T132" s="149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157</v>
      </c>
      <c r="AT132" s="150" t="s">
        <v>153</v>
      </c>
      <c r="AU132" s="150" t="s">
        <v>158</v>
      </c>
      <c r="AY132" s="14" t="s">
        <v>150</v>
      </c>
      <c r="BE132" s="151">
        <f t="shared" si="3"/>
        <v>0</v>
      </c>
      <c r="BF132" s="151">
        <f t="shared" si="4"/>
        <v>0</v>
      </c>
      <c r="BG132" s="151">
        <f t="shared" si="5"/>
        <v>0</v>
      </c>
      <c r="BH132" s="151">
        <f t="shared" si="6"/>
        <v>0</v>
      </c>
      <c r="BI132" s="151">
        <f t="shared" si="7"/>
        <v>0</v>
      </c>
      <c r="BJ132" s="14" t="s">
        <v>158</v>
      </c>
      <c r="BK132" s="151">
        <f t="shared" si="8"/>
        <v>0</v>
      </c>
      <c r="BL132" s="14" t="s">
        <v>157</v>
      </c>
      <c r="BM132" s="150" t="s">
        <v>164</v>
      </c>
    </row>
    <row r="133" spans="1:65" s="2" customFormat="1" ht="21.75" customHeight="1">
      <c r="A133" s="26"/>
      <c r="B133" s="138"/>
      <c r="C133" s="139" t="s">
        <v>157</v>
      </c>
      <c r="D133" s="139" t="s">
        <v>153</v>
      </c>
      <c r="E133" s="140" t="s">
        <v>1420</v>
      </c>
      <c r="F133" s="141" t="s">
        <v>1421</v>
      </c>
      <c r="G133" s="142" t="s">
        <v>173</v>
      </c>
      <c r="H133" s="143">
        <v>21.042000000000002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si="0"/>
        <v>0</v>
      </c>
      <c r="Q133" s="148">
        <v>0</v>
      </c>
      <c r="R133" s="148">
        <f t="shared" si="1"/>
        <v>0</v>
      </c>
      <c r="S133" s="148">
        <v>0</v>
      </c>
      <c r="T133" s="149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157</v>
      </c>
      <c r="AT133" s="150" t="s">
        <v>153</v>
      </c>
      <c r="AU133" s="150" t="s">
        <v>158</v>
      </c>
      <c r="AY133" s="14" t="s">
        <v>150</v>
      </c>
      <c r="BE133" s="151">
        <f t="shared" si="3"/>
        <v>0</v>
      </c>
      <c r="BF133" s="151">
        <f t="shared" si="4"/>
        <v>0</v>
      </c>
      <c r="BG133" s="151">
        <f t="shared" si="5"/>
        <v>0</v>
      </c>
      <c r="BH133" s="151">
        <f t="shared" si="6"/>
        <v>0</v>
      </c>
      <c r="BI133" s="151">
        <f t="shared" si="7"/>
        <v>0</v>
      </c>
      <c r="BJ133" s="14" t="s">
        <v>158</v>
      </c>
      <c r="BK133" s="151">
        <f t="shared" si="8"/>
        <v>0</v>
      </c>
      <c r="BL133" s="14" t="s">
        <v>157</v>
      </c>
      <c r="BM133" s="150" t="s">
        <v>169</v>
      </c>
    </row>
    <row r="134" spans="1:65" s="2" customFormat="1" ht="21.75" customHeight="1">
      <c r="A134" s="26"/>
      <c r="B134" s="138"/>
      <c r="C134" s="139" t="s">
        <v>170</v>
      </c>
      <c r="D134" s="139" t="s">
        <v>153</v>
      </c>
      <c r="E134" s="140" t="s">
        <v>1422</v>
      </c>
      <c r="F134" s="141" t="s">
        <v>1423</v>
      </c>
      <c r="G134" s="142" t="s">
        <v>173</v>
      </c>
      <c r="H134" s="143">
        <v>2.3380000000000001</v>
      </c>
      <c r="I134" s="144"/>
      <c r="J134" s="144"/>
      <c r="K134" s="145"/>
      <c r="L134" s="27"/>
      <c r="M134" s="146" t="s">
        <v>1</v>
      </c>
      <c r="N134" s="147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157</v>
      </c>
      <c r="AT134" s="150" t="s">
        <v>153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157</v>
      </c>
      <c r="BM134" s="150" t="s">
        <v>174</v>
      </c>
    </row>
    <row r="135" spans="1:65" s="2" customFormat="1" ht="21.75" customHeight="1">
      <c r="A135" s="26"/>
      <c r="B135" s="138"/>
      <c r="C135" s="139" t="s">
        <v>164</v>
      </c>
      <c r="D135" s="139" t="s">
        <v>153</v>
      </c>
      <c r="E135" s="140" t="s">
        <v>1424</v>
      </c>
      <c r="F135" s="141" t="s">
        <v>1425</v>
      </c>
      <c r="G135" s="142" t="s">
        <v>173</v>
      </c>
      <c r="H135" s="143">
        <v>2.3380000000000001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157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157</v>
      </c>
      <c r="BM135" s="150" t="s">
        <v>179</v>
      </c>
    </row>
    <row r="136" spans="1:65" s="2" customFormat="1" ht="21.75" customHeight="1">
      <c r="A136" s="26"/>
      <c r="B136" s="138"/>
      <c r="C136" s="139" t="s">
        <v>180</v>
      </c>
      <c r="D136" s="139" t="s">
        <v>153</v>
      </c>
      <c r="E136" s="140" t="s">
        <v>1426</v>
      </c>
      <c r="F136" s="141" t="s">
        <v>1427</v>
      </c>
      <c r="G136" s="142" t="s">
        <v>173</v>
      </c>
      <c r="H136" s="143">
        <v>2.3380000000000001</v>
      </c>
      <c r="I136" s="144"/>
      <c r="J136" s="144"/>
      <c r="K136" s="145"/>
      <c r="L136" s="27"/>
      <c r="M136" s="146" t="s">
        <v>1</v>
      </c>
      <c r="N136" s="147" t="s">
        <v>33</v>
      </c>
      <c r="O136" s="148">
        <v>0</v>
      </c>
      <c r="P136" s="148">
        <f t="shared" si="0"/>
        <v>0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157</v>
      </c>
      <c r="AT136" s="150" t="s">
        <v>153</v>
      </c>
      <c r="AU136" s="150" t="s">
        <v>158</v>
      </c>
      <c r="AY136" s="14" t="s">
        <v>150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158</v>
      </c>
      <c r="BK136" s="151">
        <f t="shared" si="8"/>
        <v>0</v>
      </c>
      <c r="BL136" s="14" t="s">
        <v>157</v>
      </c>
      <c r="BM136" s="150" t="s">
        <v>183</v>
      </c>
    </row>
    <row r="137" spans="1:65" s="12" customFormat="1" ht="25.9" customHeight="1">
      <c r="B137" s="126"/>
      <c r="D137" s="127" t="s">
        <v>66</v>
      </c>
      <c r="E137" s="128" t="s">
        <v>1172</v>
      </c>
      <c r="F137" s="128" t="s">
        <v>1184</v>
      </c>
      <c r="J137" s="129"/>
      <c r="L137" s="126"/>
      <c r="M137" s="130"/>
      <c r="N137" s="131"/>
      <c r="O137" s="131"/>
      <c r="P137" s="132">
        <f>P138+P144+P151+P170+P181+P184</f>
        <v>0</v>
      </c>
      <c r="Q137" s="131"/>
      <c r="R137" s="132">
        <f>R138+R144+R151+R170+R181+R184</f>
        <v>7.1644799999999984</v>
      </c>
      <c r="S137" s="131"/>
      <c r="T137" s="133">
        <f>T138+T144+T151+T170+T181+T184</f>
        <v>0</v>
      </c>
      <c r="AR137" s="127" t="s">
        <v>158</v>
      </c>
      <c r="AT137" s="134" t="s">
        <v>66</v>
      </c>
      <c r="AU137" s="134" t="s">
        <v>67</v>
      </c>
      <c r="AY137" s="127" t="s">
        <v>150</v>
      </c>
      <c r="BK137" s="135">
        <f>BK138+BK144+BK151+BK170+BK181+BK184</f>
        <v>0</v>
      </c>
    </row>
    <row r="138" spans="1:65" s="12" customFormat="1" ht="22.9" customHeight="1">
      <c r="B138" s="126"/>
      <c r="D138" s="127" t="s">
        <v>66</v>
      </c>
      <c r="E138" s="136" t="s">
        <v>1428</v>
      </c>
      <c r="F138" s="136" t="s">
        <v>1429</v>
      </c>
      <c r="J138" s="137"/>
      <c r="L138" s="126"/>
      <c r="M138" s="130"/>
      <c r="N138" s="131"/>
      <c r="O138" s="131"/>
      <c r="P138" s="132">
        <f>SUM(P139:P143)</f>
        <v>0</v>
      </c>
      <c r="Q138" s="131"/>
      <c r="R138" s="132">
        <f>SUM(R139:R143)</f>
        <v>0.23104000000000002</v>
      </c>
      <c r="S138" s="131"/>
      <c r="T138" s="133">
        <f>SUM(T139:T143)</f>
        <v>0</v>
      </c>
      <c r="AR138" s="127" t="s">
        <v>158</v>
      </c>
      <c r="AT138" s="134" t="s">
        <v>66</v>
      </c>
      <c r="AU138" s="134" t="s">
        <v>75</v>
      </c>
      <c r="AY138" s="127" t="s">
        <v>150</v>
      </c>
      <c r="BK138" s="135">
        <f>SUM(BK139:BK143)</f>
        <v>0</v>
      </c>
    </row>
    <row r="139" spans="1:65" s="2" customFormat="1" ht="21.75" customHeight="1">
      <c r="A139" s="26"/>
      <c r="B139" s="138"/>
      <c r="C139" s="139" t="s">
        <v>169</v>
      </c>
      <c r="D139" s="139" t="s">
        <v>153</v>
      </c>
      <c r="E139" s="140" t="s">
        <v>1430</v>
      </c>
      <c r="F139" s="141" t="s">
        <v>1431</v>
      </c>
      <c r="G139" s="142" t="s">
        <v>205</v>
      </c>
      <c r="H139" s="143">
        <v>152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>O139*H139</f>
        <v>0</v>
      </c>
      <c r="Q139" s="148">
        <v>1.5200000000000001E-3</v>
      </c>
      <c r="R139" s="148">
        <f>Q139*H139</f>
        <v>0.23104000000000002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186</v>
      </c>
      <c r="AT139" s="150" t="s">
        <v>153</v>
      </c>
      <c r="AU139" s="150" t="s">
        <v>158</v>
      </c>
      <c r="AY139" s="14" t="s">
        <v>150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4" t="s">
        <v>158</v>
      </c>
      <c r="BK139" s="151">
        <f>ROUND(I139*H139,2)</f>
        <v>0</v>
      </c>
      <c r="BL139" s="14" t="s">
        <v>186</v>
      </c>
      <c r="BM139" s="150" t="s">
        <v>186</v>
      </c>
    </row>
    <row r="140" spans="1:65" s="2" customFormat="1" ht="33" customHeight="1">
      <c r="A140" s="26"/>
      <c r="B140" s="138"/>
      <c r="C140" s="139" t="s">
        <v>187</v>
      </c>
      <c r="D140" s="139" t="s">
        <v>153</v>
      </c>
      <c r="E140" s="140" t="s">
        <v>1432</v>
      </c>
      <c r="F140" s="141" t="s">
        <v>1433</v>
      </c>
      <c r="G140" s="142" t="s">
        <v>463</v>
      </c>
      <c r="H140" s="143">
        <v>152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186</v>
      </c>
      <c r="AT140" s="150" t="s">
        <v>153</v>
      </c>
      <c r="AU140" s="150" t="s">
        <v>158</v>
      </c>
      <c r="AY140" s="14" t="s">
        <v>150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4" t="s">
        <v>158</v>
      </c>
      <c r="BK140" s="151">
        <f>ROUND(I140*H140,2)</f>
        <v>0</v>
      </c>
      <c r="BL140" s="14" t="s">
        <v>186</v>
      </c>
      <c r="BM140" s="150" t="s">
        <v>192</v>
      </c>
    </row>
    <row r="141" spans="1:65" s="2" customFormat="1" ht="21.75" customHeight="1">
      <c r="A141" s="26"/>
      <c r="B141" s="138"/>
      <c r="C141" s="139" t="s">
        <v>174</v>
      </c>
      <c r="D141" s="139" t="s">
        <v>153</v>
      </c>
      <c r="E141" s="140" t="s">
        <v>1434</v>
      </c>
      <c r="F141" s="141" t="s">
        <v>1435</v>
      </c>
      <c r="G141" s="142" t="s">
        <v>205</v>
      </c>
      <c r="H141" s="143">
        <v>152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153</v>
      </c>
      <c r="AU141" s="150" t="s">
        <v>158</v>
      </c>
      <c r="AY141" s="14" t="s">
        <v>150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4" t="s">
        <v>158</v>
      </c>
      <c r="BK141" s="151">
        <f>ROUND(I141*H141,2)</f>
        <v>0</v>
      </c>
      <c r="BL141" s="14" t="s">
        <v>186</v>
      </c>
      <c r="BM141" s="150" t="s">
        <v>7</v>
      </c>
    </row>
    <row r="142" spans="1:65" s="2" customFormat="1" ht="16.5" customHeight="1">
      <c r="A142" s="26"/>
      <c r="B142" s="138"/>
      <c r="C142" s="139" t="s">
        <v>195</v>
      </c>
      <c r="D142" s="139" t="s">
        <v>153</v>
      </c>
      <c r="E142" s="140" t="s">
        <v>1436</v>
      </c>
      <c r="F142" s="141" t="s">
        <v>1437</v>
      </c>
      <c r="G142" s="142" t="s">
        <v>205</v>
      </c>
      <c r="H142" s="143">
        <v>152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153</v>
      </c>
      <c r="AU142" s="150" t="s">
        <v>158</v>
      </c>
      <c r="AY142" s="14" t="s">
        <v>150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4" t="s">
        <v>158</v>
      </c>
      <c r="BK142" s="151">
        <f>ROUND(I142*H142,2)</f>
        <v>0</v>
      </c>
      <c r="BL142" s="14" t="s">
        <v>186</v>
      </c>
      <c r="BM142" s="150" t="s">
        <v>1438</v>
      </c>
    </row>
    <row r="143" spans="1:65" s="2" customFormat="1" ht="21.75" customHeight="1">
      <c r="A143" s="26"/>
      <c r="B143" s="138"/>
      <c r="C143" s="139" t="s">
        <v>179</v>
      </c>
      <c r="D143" s="139" t="s">
        <v>153</v>
      </c>
      <c r="E143" s="140" t="s">
        <v>1439</v>
      </c>
      <c r="F143" s="141" t="s">
        <v>1440</v>
      </c>
      <c r="G143" s="142" t="s">
        <v>554</v>
      </c>
      <c r="H143" s="143">
        <v>10.702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186</v>
      </c>
      <c r="AT143" s="150" t="s">
        <v>153</v>
      </c>
      <c r="AU143" s="150" t="s">
        <v>158</v>
      </c>
      <c r="AY143" s="14" t="s">
        <v>150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4" t="s">
        <v>158</v>
      </c>
      <c r="BK143" s="151">
        <f>ROUND(I143*H143,2)</f>
        <v>0</v>
      </c>
      <c r="BL143" s="14" t="s">
        <v>186</v>
      </c>
      <c r="BM143" s="150" t="s">
        <v>198</v>
      </c>
    </row>
    <row r="144" spans="1:65" s="12" customFormat="1" ht="22.9" customHeight="1">
      <c r="B144" s="126"/>
      <c r="D144" s="127" t="s">
        <v>66</v>
      </c>
      <c r="E144" s="136" t="s">
        <v>1381</v>
      </c>
      <c r="F144" s="136" t="s">
        <v>1382</v>
      </c>
      <c r="J144" s="137"/>
      <c r="L144" s="126"/>
      <c r="M144" s="130"/>
      <c r="N144" s="131"/>
      <c r="O144" s="131"/>
      <c r="P144" s="132">
        <f>SUM(P145:P150)</f>
        <v>0</v>
      </c>
      <c r="Q144" s="131"/>
      <c r="R144" s="132">
        <f>SUM(R145:R150)</f>
        <v>7.1400000000000005E-3</v>
      </c>
      <c r="S144" s="131"/>
      <c r="T144" s="133">
        <f>SUM(T145:T150)</f>
        <v>0</v>
      </c>
      <c r="AR144" s="127" t="s">
        <v>158</v>
      </c>
      <c r="AT144" s="134" t="s">
        <v>66</v>
      </c>
      <c r="AU144" s="134" t="s">
        <v>75</v>
      </c>
      <c r="AY144" s="127" t="s">
        <v>150</v>
      </c>
      <c r="BK144" s="135">
        <f>SUM(BK145:BK150)</f>
        <v>0</v>
      </c>
    </row>
    <row r="145" spans="1:65" s="2" customFormat="1" ht="21.75" customHeight="1">
      <c r="A145" s="26"/>
      <c r="B145" s="138"/>
      <c r="C145" s="139" t="s">
        <v>202</v>
      </c>
      <c r="D145" s="139" t="s">
        <v>153</v>
      </c>
      <c r="E145" s="140" t="s">
        <v>1441</v>
      </c>
      <c r="F145" s="141" t="s">
        <v>1442</v>
      </c>
      <c r="G145" s="142" t="s">
        <v>463</v>
      </c>
      <c r="H145" s="143">
        <v>102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ref="P145:P150" si="9">O145*H145</f>
        <v>0</v>
      </c>
      <c r="Q145" s="148">
        <v>2.0000000000000002E-5</v>
      </c>
      <c r="R145" s="148">
        <f t="shared" ref="R145:R150" si="10">Q145*H145</f>
        <v>2.0400000000000001E-3</v>
      </c>
      <c r="S145" s="148">
        <v>0</v>
      </c>
      <c r="T145" s="149">
        <f t="shared" ref="T145:T150" si="11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186</v>
      </c>
      <c r="AT145" s="150" t="s">
        <v>153</v>
      </c>
      <c r="AU145" s="150" t="s">
        <v>158</v>
      </c>
      <c r="AY145" s="14" t="s">
        <v>150</v>
      </c>
      <c r="BE145" s="151">
        <f t="shared" ref="BE145:BE150" si="12">IF(N145="základná",J145,0)</f>
        <v>0</v>
      </c>
      <c r="BF145" s="151">
        <f t="shared" ref="BF145:BF150" si="13">IF(N145="znížená",J145,0)</f>
        <v>0</v>
      </c>
      <c r="BG145" s="151">
        <f t="shared" ref="BG145:BG150" si="14">IF(N145="zákl. prenesená",J145,0)</f>
        <v>0</v>
      </c>
      <c r="BH145" s="151">
        <f t="shared" ref="BH145:BH150" si="15">IF(N145="zníž. prenesená",J145,0)</f>
        <v>0</v>
      </c>
      <c r="BI145" s="151">
        <f t="shared" ref="BI145:BI150" si="16">IF(N145="nulová",J145,0)</f>
        <v>0</v>
      </c>
      <c r="BJ145" s="14" t="s">
        <v>158</v>
      </c>
      <c r="BK145" s="151">
        <f t="shared" ref="BK145:BK150" si="17">ROUND(I145*H145,2)</f>
        <v>0</v>
      </c>
      <c r="BL145" s="14" t="s">
        <v>186</v>
      </c>
      <c r="BM145" s="150" t="s">
        <v>201</v>
      </c>
    </row>
    <row r="146" spans="1:65" s="2" customFormat="1" ht="16.5" customHeight="1">
      <c r="A146" s="26"/>
      <c r="B146" s="138"/>
      <c r="C146" s="152" t="s">
        <v>183</v>
      </c>
      <c r="D146" s="152" t="s">
        <v>188</v>
      </c>
      <c r="E146" s="153" t="s">
        <v>1443</v>
      </c>
      <c r="F146" s="154" t="s">
        <v>1444</v>
      </c>
      <c r="G146" s="155" t="s">
        <v>463</v>
      </c>
      <c r="H146" s="156">
        <v>51</v>
      </c>
      <c r="I146" s="157"/>
      <c r="J146" s="157"/>
      <c r="K146" s="158"/>
      <c r="L146" s="159"/>
      <c r="M146" s="160" t="s">
        <v>1</v>
      </c>
      <c r="N146" s="161" t="s">
        <v>33</v>
      </c>
      <c r="O146" s="148">
        <v>0</v>
      </c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216</v>
      </c>
      <c r="AT146" s="150" t="s">
        <v>188</v>
      </c>
      <c r="AU146" s="150" t="s">
        <v>158</v>
      </c>
      <c r="AY146" s="14" t="s">
        <v>150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158</v>
      </c>
      <c r="BK146" s="151">
        <f t="shared" si="17"/>
        <v>0</v>
      </c>
      <c r="BL146" s="14" t="s">
        <v>186</v>
      </c>
      <c r="BM146" s="150" t="s">
        <v>206</v>
      </c>
    </row>
    <row r="147" spans="1:65" s="2" customFormat="1" ht="16.5" customHeight="1">
      <c r="A147" s="26"/>
      <c r="B147" s="138"/>
      <c r="C147" s="152" t="s">
        <v>210</v>
      </c>
      <c r="D147" s="152" t="s">
        <v>188</v>
      </c>
      <c r="E147" s="153" t="s">
        <v>1445</v>
      </c>
      <c r="F147" s="154" t="s">
        <v>1446</v>
      </c>
      <c r="G147" s="155" t="s">
        <v>463</v>
      </c>
      <c r="H147" s="156">
        <v>51</v>
      </c>
      <c r="I147" s="157"/>
      <c r="J147" s="157"/>
      <c r="K147" s="158"/>
      <c r="L147" s="159"/>
      <c r="M147" s="160" t="s">
        <v>1</v>
      </c>
      <c r="N147" s="161" t="s">
        <v>33</v>
      </c>
      <c r="O147" s="148">
        <v>0</v>
      </c>
      <c r="P147" s="148">
        <f t="shared" si="9"/>
        <v>0</v>
      </c>
      <c r="Q147" s="148">
        <v>0</v>
      </c>
      <c r="R147" s="148">
        <f t="shared" si="10"/>
        <v>0</v>
      </c>
      <c r="S147" s="148">
        <v>0</v>
      </c>
      <c r="T147" s="149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216</v>
      </c>
      <c r="AT147" s="150" t="s">
        <v>188</v>
      </c>
      <c r="AU147" s="150" t="s">
        <v>158</v>
      </c>
      <c r="AY147" s="14" t="s">
        <v>150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158</v>
      </c>
      <c r="BK147" s="151">
        <f t="shared" si="17"/>
        <v>0</v>
      </c>
      <c r="BL147" s="14" t="s">
        <v>186</v>
      </c>
      <c r="BM147" s="150" t="s">
        <v>209</v>
      </c>
    </row>
    <row r="148" spans="1:65" s="2" customFormat="1" ht="16.5" customHeight="1">
      <c r="A148" s="26"/>
      <c r="B148" s="138"/>
      <c r="C148" s="139" t="s">
        <v>186</v>
      </c>
      <c r="D148" s="139" t="s">
        <v>153</v>
      </c>
      <c r="E148" s="140" t="s">
        <v>1447</v>
      </c>
      <c r="F148" s="141" t="s">
        <v>1448</v>
      </c>
      <c r="G148" s="142" t="s">
        <v>463</v>
      </c>
      <c r="H148" s="143">
        <v>51</v>
      </c>
      <c r="I148" s="144"/>
      <c r="J148" s="144"/>
      <c r="K148" s="145"/>
      <c r="L148" s="27"/>
      <c r="M148" s="146" t="s">
        <v>1</v>
      </c>
      <c r="N148" s="147" t="s">
        <v>33</v>
      </c>
      <c r="O148" s="148">
        <v>0</v>
      </c>
      <c r="P148" s="148">
        <f t="shared" si="9"/>
        <v>0</v>
      </c>
      <c r="Q148" s="148">
        <v>0</v>
      </c>
      <c r="R148" s="148">
        <f t="shared" si="10"/>
        <v>0</v>
      </c>
      <c r="S148" s="148">
        <v>0</v>
      </c>
      <c r="T148" s="149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186</v>
      </c>
      <c r="AT148" s="150" t="s">
        <v>153</v>
      </c>
      <c r="AU148" s="150" t="s">
        <v>158</v>
      </c>
      <c r="AY148" s="14" t="s">
        <v>150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158</v>
      </c>
      <c r="BK148" s="151">
        <f t="shared" si="17"/>
        <v>0</v>
      </c>
      <c r="BL148" s="14" t="s">
        <v>186</v>
      </c>
      <c r="BM148" s="150" t="s">
        <v>213</v>
      </c>
    </row>
    <row r="149" spans="1:65" s="2" customFormat="1" ht="16.5" customHeight="1">
      <c r="A149" s="26"/>
      <c r="B149" s="138"/>
      <c r="C149" s="152" t="s">
        <v>217</v>
      </c>
      <c r="D149" s="152" t="s">
        <v>188</v>
      </c>
      <c r="E149" s="153" t="s">
        <v>1449</v>
      </c>
      <c r="F149" s="154" t="s">
        <v>1450</v>
      </c>
      <c r="G149" s="155" t="s">
        <v>463</v>
      </c>
      <c r="H149" s="156">
        <v>51</v>
      </c>
      <c r="I149" s="157"/>
      <c r="J149" s="157"/>
      <c r="K149" s="158"/>
      <c r="L149" s="159"/>
      <c r="M149" s="160" t="s">
        <v>1</v>
      </c>
      <c r="N149" s="161" t="s">
        <v>33</v>
      </c>
      <c r="O149" s="148">
        <v>0</v>
      </c>
      <c r="P149" s="148">
        <f t="shared" si="9"/>
        <v>0</v>
      </c>
      <c r="Q149" s="148">
        <v>1E-4</v>
      </c>
      <c r="R149" s="148">
        <f t="shared" si="10"/>
        <v>5.1000000000000004E-3</v>
      </c>
      <c r="S149" s="148">
        <v>0</v>
      </c>
      <c r="T149" s="149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216</v>
      </c>
      <c r="AT149" s="150" t="s">
        <v>188</v>
      </c>
      <c r="AU149" s="150" t="s">
        <v>158</v>
      </c>
      <c r="AY149" s="14" t="s">
        <v>150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158</v>
      </c>
      <c r="BK149" s="151">
        <f t="shared" si="17"/>
        <v>0</v>
      </c>
      <c r="BL149" s="14" t="s">
        <v>186</v>
      </c>
      <c r="BM149" s="150" t="s">
        <v>216</v>
      </c>
    </row>
    <row r="150" spans="1:65" s="2" customFormat="1" ht="21.75" customHeight="1">
      <c r="A150" s="26"/>
      <c r="B150" s="138"/>
      <c r="C150" s="139" t="s">
        <v>192</v>
      </c>
      <c r="D150" s="139" t="s">
        <v>153</v>
      </c>
      <c r="E150" s="140" t="s">
        <v>1391</v>
      </c>
      <c r="F150" s="141" t="s">
        <v>1392</v>
      </c>
      <c r="G150" s="142" t="s">
        <v>554</v>
      </c>
      <c r="H150" s="143">
        <v>16.314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si="9"/>
        <v>0</v>
      </c>
      <c r="Q150" s="148">
        <v>0</v>
      </c>
      <c r="R150" s="148">
        <f t="shared" si="10"/>
        <v>0</v>
      </c>
      <c r="S150" s="148">
        <v>0</v>
      </c>
      <c r="T150" s="149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186</v>
      </c>
      <c r="AT150" s="150" t="s">
        <v>153</v>
      </c>
      <c r="AU150" s="150" t="s">
        <v>158</v>
      </c>
      <c r="AY150" s="14" t="s">
        <v>150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158</v>
      </c>
      <c r="BK150" s="151">
        <f t="shared" si="17"/>
        <v>0</v>
      </c>
      <c r="BL150" s="14" t="s">
        <v>186</v>
      </c>
      <c r="BM150" s="150" t="s">
        <v>221</v>
      </c>
    </row>
    <row r="151" spans="1:65" s="12" customFormat="1" ht="22.9" customHeight="1">
      <c r="B151" s="126"/>
      <c r="D151" s="127" t="s">
        <v>66</v>
      </c>
      <c r="E151" s="136" t="s">
        <v>1451</v>
      </c>
      <c r="F151" s="136" t="s">
        <v>1452</v>
      </c>
      <c r="J151" s="137"/>
      <c r="L151" s="126"/>
      <c r="M151" s="130"/>
      <c r="N151" s="131"/>
      <c r="O151" s="131"/>
      <c r="P151" s="132">
        <f>SUM(P152:P169)</f>
        <v>0</v>
      </c>
      <c r="Q151" s="131"/>
      <c r="R151" s="132">
        <f>SUM(R152:R169)</f>
        <v>6.9106899999999989</v>
      </c>
      <c r="S151" s="131"/>
      <c r="T151" s="133">
        <f>SUM(T152:T169)</f>
        <v>0</v>
      </c>
      <c r="AR151" s="127" t="s">
        <v>158</v>
      </c>
      <c r="AT151" s="134" t="s">
        <v>66</v>
      </c>
      <c r="AU151" s="134" t="s">
        <v>75</v>
      </c>
      <c r="AY151" s="127" t="s">
        <v>150</v>
      </c>
      <c r="BK151" s="135">
        <f>SUM(BK152:BK169)</f>
        <v>0</v>
      </c>
    </row>
    <row r="152" spans="1:65" s="2" customFormat="1" ht="21.75" customHeight="1">
      <c r="A152" s="26"/>
      <c r="B152" s="138"/>
      <c r="C152" s="139" t="s">
        <v>225</v>
      </c>
      <c r="D152" s="139" t="s">
        <v>153</v>
      </c>
      <c r="E152" s="140" t="s">
        <v>1453</v>
      </c>
      <c r="F152" s="141" t="s">
        <v>1454</v>
      </c>
      <c r="G152" s="142" t="s">
        <v>463</v>
      </c>
      <c r="H152" s="143">
        <v>51</v>
      </c>
      <c r="I152" s="144"/>
      <c r="J152" s="144"/>
      <c r="K152" s="145"/>
      <c r="L152" s="27"/>
      <c r="M152" s="146" t="s">
        <v>1</v>
      </c>
      <c r="N152" s="147" t="s">
        <v>33</v>
      </c>
      <c r="O152" s="148">
        <v>0</v>
      </c>
      <c r="P152" s="148">
        <f t="shared" ref="P152:P169" si="18">O152*H152</f>
        <v>0</v>
      </c>
      <c r="Q152" s="148">
        <v>0</v>
      </c>
      <c r="R152" s="148">
        <f t="shared" ref="R152:R169" si="19">Q152*H152</f>
        <v>0</v>
      </c>
      <c r="S152" s="148">
        <v>0</v>
      </c>
      <c r="T152" s="149">
        <f t="shared" ref="T152:T169" si="20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186</v>
      </c>
      <c r="AT152" s="150" t="s">
        <v>153</v>
      </c>
      <c r="AU152" s="150" t="s">
        <v>158</v>
      </c>
      <c r="AY152" s="14" t="s">
        <v>150</v>
      </c>
      <c r="BE152" s="151">
        <f t="shared" ref="BE152:BE169" si="21">IF(N152="základná",J152,0)</f>
        <v>0</v>
      </c>
      <c r="BF152" s="151">
        <f t="shared" ref="BF152:BF169" si="22">IF(N152="znížená",J152,0)</f>
        <v>0</v>
      </c>
      <c r="BG152" s="151">
        <f t="shared" ref="BG152:BG169" si="23">IF(N152="zákl. prenesená",J152,0)</f>
        <v>0</v>
      </c>
      <c r="BH152" s="151">
        <f t="shared" ref="BH152:BH169" si="24">IF(N152="zníž. prenesená",J152,0)</f>
        <v>0</v>
      </c>
      <c r="BI152" s="151">
        <f t="shared" ref="BI152:BI169" si="25">IF(N152="nulová",J152,0)</f>
        <v>0</v>
      </c>
      <c r="BJ152" s="14" t="s">
        <v>158</v>
      </c>
      <c r="BK152" s="151">
        <f t="shared" ref="BK152:BK169" si="26">ROUND(I152*H152,2)</f>
        <v>0</v>
      </c>
      <c r="BL152" s="14" t="s">
        <v>186</v>
      </c>
      <c r="BM152" s="150" t="s">
        <v>224</v>
      </c>
    </row>
    <row r="153" spans="1:65" s="2" customFormat="1" ht="21.75" customHeight="1">
      <c r="A153" s="26"/>
      <c r="B153" s="138"/>
      <c r="C153" s="139" t="s">
        <v>7</v>
      </c>
      <c r="D153" s="139" t="s">
        <v>153</v>
      </c>
      <c r="E153" s="140" t="s">
        <v>1455</v>
      </c>
      <c r="F153" s="141" t="s">
        <v>1456</v>
      </c>
      <c r="G153" s="142" t="s">
        <v>463</v>
      </c>
      <c r="H153" s="143">
        <v>51</v>
      </c>
      <c r="I153" s="144"/>
      <c r="J153" s="144"/>
      <c r="K153" s="145"/>
      <c r="L153" s="27"/>
      <c r="M153" s="146" t="s">
        <v>1</v>
      </c>
      <c r="N153" s="147" t="s">
        <v>33</v>
      </c>
      <c r="O153" s="148">
        <v>0</v>
      </c>
      <c r="P153" s="148">
        <f t="shared" si="18"/>
        <v>0</v>
      </c>
      <c r="Q153" s="148">
        <v>5.0000000000000002E-5</v>
      </c>
      <c r="R153" s="148">
        <f t="shared" si="19"/>
        <v>2.5500000000000002E-3</v>
      </c>
      <c r="S153" s="148">
        <v>0</v>
      </c>
      <c r="T153" s="149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186</v>
      </c>
      <c r="AT153" s="150" t="s">
        <v>153</v>
      </c>
      <c r="AU153" s="150" t="s">
        <v>158</v>
      </c>
      <c r="AY153" s="14" t="s">
        <v>150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158</v>
      </c>
      <c r="BK153" s="151">
        <f t="shared" si="26"/>
        <v>0</v>
      </c>
      <c r="BL153" s="14" t="s">
        <v>186</v>
      </c>
      <c r="BM153" s="150" t="s">
        <v>229</v>
      </c>
    </row>
    <row r="154" spans="1:65" s="2" customFormat="1" ht="21.75" customHeight="1">
      <c r="A154" s="26"/>
      <c r="B154" s="138"/>
      <c r="C154" s="139" t="s">
        <v>235</v>
      </c>
      <c r="D154" s="139" t="s">
        <v>153</v>
      </c>
      <c r="E154" s="140" t="s">
        <v>1457</v>
      </c>
      <c r="F154" s="141" t="s">
        <v>1458</v>
      </c>
      <c r="G154" s="142" t="s">
        <v>463</v>
      </c>
      <c r="H154" s="143">
        <v>1</v>
      </c>
      <c r="I154" s="144"/>
      <c r="J154" s="144"/>
      <c r="K154" s="145"/>
      <c r="L154" s="27"/>
      <c r="M154" s="146" t="s">
        <v>1</v>
      </c>
      <c r="N154" s="147" t="s">
        <v>33</v>
      </c>
      <c r="O154" s="148">
        <v>0</v>
      </c>
      <c r="P154" s="148">
        <f t="shared" si="18"/>
        <v>0</v>
      </c>
      <c r="Q154" s="148">
        <v>2.0000000000000002E-5</v>
      </c>
      <c r="R154" s="148">
        <f t="shared" si="19"/>
        <v>2.0000000000000002E-5</v>
      </c>
      <c r="S154" s="148">
        <v>0</v>
      </c>
      <c r="T154" s="149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186</v>
      </c>
      <c r="AT154" s="150" t="s">
        <v>153</v>
      </c>
      <c r="AU154" s="150" t="s">
        <v>158</v>
      </c>
      <c r="AY154" s="14" t="s">
        <v>150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158</v>
      </c>
      <c r="BK154" s="151">
        <f t="shared" si="26"/>
        <v>0</v>
      </c>
      <c r="BL154" s="14" t="s">
        <v>186</v>
      </c>
      <c r="BM154" s="150" t="s">
        <v>232</v>
      </c>
    </row>
    <row r="155" spans="1:65" s="2" customFormat="1" ht="21.75" customHeight="1">
      <c r="A155" s="26"/>
      <c r="B155" s="138"/>
      <c r="C155" s="152" t="s">
        <v>198</v>
      </c>
      <c r="D155" s="152" t="s">
        <v>188</v>
      </c>
      <c r="E155" s="153" t="s">
        <v>1459</v>
      </c>
      <c r="F155" s="154" t="s">
        <v>1460</v>
      </c>
      <c r="G155" s="155" t="s">
        <v>463</v>
      </c>
      <c r="H155" s="156">
        <v>1</v>
      </c>
      <c r="I155" s="157"/>
      <c r="J155" s="157"/>
      <c r="K155" s="158"/>
      <c r="L155" s="159"/>
      <c r="M155" s="160" t="s">
        <v>1</v>
      </c>
      <c r="N155" s="161" t="s">
        <v>33</v>
      </c>
      <c r="O155" s="148">
        <v>0</v>
      </c>
      <c r="P155" s="148">
        <f t="shared" si="18"/>
        <v>0</v>
      </c>
      <c r="Q155" s="148">
        <v>1.1939999999999999E-2</v>
      </c>
      <c r="R155" s="148">
        <f t="shared" si="19"/>
        <v>1.1939999999999999E-2</v>
      </c>
      <c r="S155" s="148">
        <v>0</v>
      </c>
      <c r="T155" s="149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216</v>
      </c>
      <c r="AT155" s="150" t="s">
        <v>188</v>
      </c>
      <c r="AU155" s="150" t="s">
        <v>158</v>
      </c>
      <c r="AY155" s="14" t="s">
        <v>150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158</v>
      </c>
      <c r="BK155" s="151">
        <f t="shared" si="26"/>
        <v>0</v>
      </c>
      <c r="BL155" s="14" t="s">
        <v>186</v>
      </c>
      <c r="BM155" s="150" t="s">
        <v>238</v>
      </c>
    </row>
    <row r="156" spans="1:65" s="2" customFormat="1" ht="21.75" customHeight="1">
      <c r="A156" s="26"/>
      <c r="B156" s="138"/>
      <c r="C156" s="139" t="s">
        <v>242</v>
      </c>
      <c r="D156" s="139" t="s">
        <v>153</v>
      </c>
      <c r="E156" s="140" t="s">
        <v>1461</v>
      </c>
      <c r="F156" s="141" t="s">
        <v>1462</v>
      </c>
      <c r="G156" s="142" t="s">
        <v>463</v>
      </c>
      <c r="H156" s="143">
        <v>31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18"/>
        <v>0</v>
      </c>
      <c r="Q156" s="148">
        <v>2.0000000000000002E-5</v>
      </c>
      <c r="R156" s="148">
        <f t="shared" si="19"/>
        <v>6.2E-4</v>
      </c>
      <c r="S156" s="148">
        <v>0</v>
      </c>
      <c r="T156" s="149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186</v>
      </c>
      <c r="AT156" s="150" t="s">
        <v>153</v>
      </c>
      <c r="AU156" s="150" t="s">
        <v>158</v>
      </c>
      <c r="AY156" s="14" t="s">
        <v>150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158</v>
      </c>
      <c r="BK156" s="151">
        <f t="shared" si="26"/>
        <v>0</v>
      </c>
      <c r="BL156" s="14" t="s">
        <v>186</v>
      </c>
      <c r="BM156" s="150" t="s">
        <v>241</v>
      </c>
    </row>
    <row r="157" spans="1:65" s="2" customFormat="1" ht="21.75" customHeight="1">
      <c r="A157" s="26"/>
      <c r="B157" s="138"/>
      <c r="C157" s="152" t="s">
        <v>201</v>
      </c>
      <c r="D157" s="152" t="s">
        <v>188</v>
      </c>
      <c r="E157" s="153" t="s">
        <v>1463</v>
      </c>
      <c r="F157" s="154" t="s">
        <v>1464</v>
      </c>
      <c r="G157" s="155" t="s">
        <v>463</v>
      </c>
      <c r="H157" s="156">
        <v>2</v>
      </c>
      <c r="I157" s="157"/>
      <c r="J157" s="157"/>
      <c r="K157" s="158"/>
      <c r="L157" s="159"/>
      <c r="M157" s="160" t="s">
        <v>1</v>
      </c>
      <c r="N157" s="161" t="s">
        <v>33</v>
      </c>
      <c r="O157" s="148">
        <v>0</v>
      </c>
      <c r="P157" s="148">
        <f t="shared" si="18"/>
        <v>0</v>
      </c>
      <c r="Q157" s="148">
        <v>1.089E-2</v>
      </c>
      <c r="R157" s="148">
        <f t="shared" si="19"/>
        <v>2.1780000000000001E-2</v>
      </c>
      <c r="S157" s="148">
        <v>0</v>
      </c>
      <c r="T157" s="149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216</v>
      </c>
      <c r="AT157" s="150" t="s">
        <v>188</v>
      </c>
      <c r="AU157" s="150" t="s">
        <v>158</v>
      </c>
      <c r="AY157" s="14" t="s">
        <v>150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158</v>
      </c>
      <c r="BK157" s="151">
        <f t="shared" si="26"/>
        <v>0</v>
      </c>
      <c r="BL157" s="14" t="s">
        <v>186</v>
      </c>
      <c r="BM157" s="150" t="s">
        <v>245</v>
      </c>
    </row>
    <row r="158" spans="1:65" s="2" customFormat="1" ht="21.75" customHeight="1">
      <c r="A158" s="26"/>
      <c r="B158" s="138"/>
      <c r="C158" s="152" t="s">
        <v>251</v>
      </c>
      <c r="D158" s="152" t="s">
        <v>188</v>
      </c>
      <c r="E158" s="153" t="s">
        <v>1465</v>
      </c>
      <c r="F158" s="154" t="s">
        <v>1466</v>
      </c>
      <c r="G158" s="155" t="s">
        <v>463</v>
      </c>
      <c r="H158" s="156">
        <v>4</v>
      </c>
      <c r="I158" s="157"/>
      <c r="J158" s="157"/>
      <c r="K158" s="158"/>
      <c r="L158" s="159"/>
      <c r="M158" s="160" t="s">
        <v>1</v>
      </c>
      <c r="N158" s="161" t="s">
        <v>33</v>
      </c>
      <c r="O158" s="148">
        <v>0</v>
      </c>
      <c r="P158" s="148">
        <f t="shared" si="18"/>
        <v>0</v>
      </c>
      <c r="Q158" s="148">
        <v>1.6330000000000001E-2</v>
      </c>
      <c r="R158" s="148">
        <f t="shared" si="19"/>
        <v>6.5320000000000003E-2</v>
      </c>
      <c r="S158" s="148">
        <v>0</v>
      </c>
      <c r="T158" s="149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216</v>
      </c>
      <c r="AT158" s="150" t="s">
        <v>188</v>
      </c>
      <c r="AU158" s="150" t="s">
        <v>158</v>
      </c>
      <c r="AY158" s="14" t="s">
        <v>150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158</v>
      </c>
      <c r="BK158" s="151">
        <f t="shared" si="26"/>
        <v>0</v>
      </c>
      <c r="BL158" s="14" t="s">
        <v>186</v>
      </c>
      <c r="BM158" s="150" t="s">
        <v>248</v>
      </c>
    </row>
    <row r="159" spans="1:65" s="2" customFormat="1" ht="21.75" customHeight="1">
      <c r="A159" s="26"/>
      <c r="B159" s="138"/>
      <c r="C159" s="152" t="s">
        <v>206</v>
      </c>
      <c r="D159" s="152" t="s">
        <v>188</v>
      </c>
      <c r="E159" s="153" t="s">
        <v>1467</v>
      </c>
      <c r="F159" s="154" t="s">
        <v>1468</v>
      </c>
      <c r="G159" s="155" t="s">
        <v>463</v>
      </c>
      <c r="H159" s="156">
        <v>25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18"/>
        <v>0</v>
      </c>
      <c r="Q159" s="148">
        <v>5.0459999999999998E-2</v>
      </c>
      <c r="R159" s="148">
        <f t="shared" si="19"/>
        <v>1.2614999999999998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216</v>
      </c>
      <c r="AT159" s="150" t="s">
        <v>188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186</v>
      </c>
      <c r="BM159" s="150" t="s">
        <v>254</v>
      </c>
    </row>
    <row r="160" spans="1:65" s="2" customFormat="1" ht="21.75" customHeight="1">
      <c r="A160" s="26"/>
      <c r="B160" s="138"/>
      <c r="C160" s="139" t="s">
        <v>258</v>
      </c>
      <c r="D160" s="139" t="s">
        <v>153</v>
      </c>
      <c r="E160" s="140" t="s">
        <v>1469</v>
      </c>
      <c r="F160" s="141" t="s">
        <v>1470</v>
      </c>
      <c r="G160" s="142" t="s">
        <v>463</v>
      </c>
      <c r="H160" s="143">
        <v>19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18"/>
        <v>0</v>
      </c>
      <c r="Q160" s="148">
        <v>2.0000000000000002E-5</v>
      </c>
      <c r="R160" s="148">
        <f t="shared" si="19"/>
        <v>3.8000000000000002E-4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186</v>
      </c>
      <c r="AT160" s="150" t="s">
        <v>153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186</v>
      </c>
      <c r="BM160" s="150" t="s">
        <v>257</v>
      </c>
    </row>
    <row r="161" spans="1:65" s="2" customFormat="1" ht="21.75" customHeight="1">
      <c r="A161" s="26"/>
      <c r="B161" s="138"/>
      <c r="C161" s="152" t="s">
        <v>209</v>
      </c>
      <c r="D161" s="152" t="s">
        <v>188</v>
      </c>
      <c r="E161" s="153" t="s">
        <v>1471</v>
      </c>
      <c r="F161" s="154" t="s">
        <v>1472</v>
      </c>
      <c r="G161" s="155" t="s">
        <v>463</v>
      </c>
      <c r="H161" s="156">
        <v>13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18"/>
        <v>0</v>
      </c>
      <c r="Q161" s="148">
        <v>2.2079999999999999E-2</v>
      </c>
      <c r="R161" s="148">
        <f t="shared" si="19"/>
        <v>0.28703999999999996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216</v>
      </c>
      <c r="AT161" s="150" t="s">
        <v>188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186</v>
      </c>
      <c r="BM161" s="150" t="s">
        <v>261</v>
      </c>
    </row>
    <row r="162" spans="1:65" s="2" customFormat="1" ht="21.75" customHeight="1">
      <c r="A162" s="26"/>
      <c r="B162" s="138"/>
      <c r="C162" s="152" t="s">
        <v>265</v>
      </c>
      <c r="D162" s="152" t="s">
        <v>188</v>
      </c>
      <c r="E162" s="153" t="s">
        <v>1473</v>
      </c>
      <c r="F162" s="154" t="s">
        <v>1474</v>
      </c>
      <c r="G162" s="155" t="s">
        <v>463</v>
      </c>
      <c r="H162" s="156">
        <v>3</v>
      </c>
      <c r="I162" s="157"/>
      <c r="J162" s="157"/>
      <c r="K162" s="158"/>
      <c r="L162" s="159"/>
      <c r="M162" s="160" t="s">
        <v>1</v>
      </c>
      <c r="N162" s="161" t="s">
        <v>33</v>
      </c>
      <c r="O162" s="148">
        <v>0</v>
      </c>
      <c r="P162" s="148">
        <f t="shared" si="18"/>
        <v>0</v>
      </c>
      <c r="Q162" s="148">
        <v>2.5229999999999999E-2</v>
      </c>
      <c r="R162" s="148">
        <f t="shared" si="19"/>
        <v>7.5689999999999993E-2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216</v>
      </c>
      <c r="AT162" s="150" t="s">
        <v>188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186</v>
      </c>
      <c r="BM162" s="150" t="s">
        <v>264</v>
      </c>
    </row>
    <row r="163" spans="1:65" s="2" customFormat="1" ht="21.75" customHeight="1">
      <c r="A163" s="26"/>
      <c r="B163" s="138"/>
      <c r="C163" s="152" t="s">
        <v>213</v>
      </c>
      <c r="D163" s="152" t="s">
        <v>188</v>
      </c>
      <c r="E163" s="153" t="s">
        <v>1475</v>
      </c>
      <c r="F163" s="154" t="s">
        <v>1476</v>
      </c>
      <c r="G163" s="155" t="s">
        <v>463</v>
      </c>
      <c r="H163" s="156">
        <v>3</v>
      </c>
      <c r="I163" s="157"/>
      <c r="J163" s="157"/>
      <c r="K163" s="158"/>
      <c r="L163" s="159"/>
      <c r="M163" s="160" t="s">
        <v>1</v>
      </c>
      <c r="N163" s="161" t="s">
        <v>33</v>
      </c>
      <c r="O163" s="148">
        <v>0</v>
      </c>
      <c r="P163" s="148">
        <f t="shared" si="18"/>
        <v>0</v>
      </c>
      <c r="Q163" s="148">
        <v>2.8379999999999999E-2</v>
      </c>
      <c r="R163" s="148">
        <f t="shared" si="19"/>
        <v>8.5139999999999993E-2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216</v>
      </c>
      <c r="AT163" s="150" t="s">
        <v>188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186</v>
      </c>
      <c r="BM163" s="150" t="s">
        <v>268</v>
      </c>
    </row>
    <row r="164" spans="1:65" s="2" customFormat="1" ht="33" customHeight="1">
      <c r="A164" s="26"/>
      <c r="B164" s="138"/>
      <c r="C164" s="139" t="s">
        <v>272</v>
      </c>
      <c r="D164" s="139" t="s">
        <v>153</v>
      </c>
      <c r="E164" s="140" t="s">
        <v>1477</v>
      </c>
      <c r="F164" s="141" t="s">
        <v>1478</v>
      </c>
      <c r="G164" s="142" t="s">
        <v>463</v>
      </c>
      <c r="H164" s="143">
        <v>1</v>
      </c>
      <c r="I164" s="144"/>
      <c r="J164" s="144"/>
      <c r="K164" s="145"/>
      <c r="L164" s="27"/>
      <c r="M164" s="146" t="s">
        <v>1</v>
      </c>
      <c r="N164" s="147" t="s">
        <v>33</v>
      </c>
      <c r="O164" s="148">
        <v>0</v>
      </c>
      <c r="P164" s="148">
        <f t="shared" si="18"/>
        <v>0</v>
      </c>
      <c r="Q164" s="148">
        <v>2.0000000000000002E-5</v>
      </c>
      <c r="R164" s="148">
        <f t="shared" si="19"/>
        <v>2.0000000000000002E-5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186</v>
      </c>
      <c r="AT164" s="150" t="s">
        <v>153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186</v>
      </c>
      <c r="BM164" s="150" t="s">
        <v>271</v>
      </c>
    </row>
    <row r="165" spans="1:65" s="2" customFormat="1" ht="21.75" customHeight="1">
      <c r="A165" s="26"/>
      <c r="B165" s="138"/>
      <c r="C165" s="152" t="s">
        <v>216</v>
      </c>
      <c r="D165" s="152" t="s">
        <v>188</v>
      </c>
      <c r="E165" s="153" t="s">
        <v>1479</v>
      </c>
      <c r="F165" s="154" t="s">
        <v>1480</v>
      </c>
      <c r="G165" s="155" t="s">
        <v>463</v>
      </c>
      <c r="H165" s="156">
        <v>1</v>
      </c>
      <c r="I165" s="157"/>
      <c r="J165" s="157"/>
      <c r="K165" s="158"/>
      <c r="L165" s="159"/>
      <c r="M165" s="160" t="s">
        <v>1</v>
      </c>
      <c r="N165" s="161" t="s">
        <v>33</v>
      </c>
      <c r="O165" s="148">
        <v>0</v>
      </c>
      <c r="P165" s="148">
        <f t="shared" si="18"/>
        <v>0</v>
      </c>
      <c r="Q165" s="148">
        <v>3.4689999999999999E-2</v>
      </c>
      <c r="R165" s="148">
        <f t="shared" si="19"/>
        <v>3.4689999999999999E-2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216</v>
      </c>
      <c r="AT165" s="150" t="s">
        <v>188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186</v>
      </c>
      <c r="BM165" s="150" t="s">
        <v>278</v>
      </c>
    </row>
    <row r="166" spans="1:65" s="2" customFormat="1" ht="21.75" customHeight="1">
      <c r="A166" s="26"/>
      <c r="B166" s="138"/>
      <c r="C166" s="139" t="s">
        <v>279</v>
      </c>
      <c r="D166" s="139" t="s">
        <v>153</v>
      </c>
      <c r="E166" s="140" t="s">
        <v>1481</v>
      </c>
      <c r="F166" s="141" t="s">
        <v>1482</v>
      </c>
      <c r="G166" s="142" t="s">
        <v>463</v>
      </c>
      <c r="H166" s="143">
        <v>1</v>
      </c>
      <c r="I166" s="144"/>
      <c r="J166" s="144"/>
      <c r="K166" s="145"/>
      <c r="L166" s="27"/>
      <c r="M166" s="146" t="s">
        <v>1</v>
      </c>
      <c r="N166" s="147" t="s">
        <v>33</v>
      </c>
      <c r="O166" s="148">
        <v>0</v>
      </c>
      <c r="P166" s="148">
        <f t="shared" si="18"/>
        <v>0</v>
      </c>
      <c r="Q166" s="148">
        <v>0</v>
      </c>
      <c r="R166" s="148">
        <f t="shared" si="19"/>
        <v>0</v>
      </c>
      <c r="S166" s="148">
        <v>0</v>
      </c>
      <c r="T166" s="149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186</v>
      </c>
      <c r="AT166" s="150" t="s">
        <v>153</v>
      </c>
      <c r="AU166" s="150" t="s">
        <v>158</v>
      </c>
      <c r="AY166" s="14" t="s">
        <v>150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158</v>
      </c>
      <c r="BK166" s="151">
        <f t="shared" si="26"/>
        <v>0</v>
      </c>
      <c r="BL166" s="14" t="s">
        <v>186</v>
      </c>
      <c r="BM166" s="150" t="s">
        <v>282</v>
      </c>
    </row>
    <row r="167" spans="1:65" s="2" customFormat="1" ht="21.75" customHeight="1">
      <c r="A167" s="26"/>
      <c r="B167" s="138"/>
      <c r="C167" s="139" t="s">
        <v>221</v>
      </c>
      <c r="D167" s="139" t="s">
        <v>153</v>
      </c>
      <c r="E167" s="140" t="s">
        <v>1483</v>
      </c>
      <c r="F167" s="141" t="s">
        <v>1484</v>
      </c>
      <c r="G167" s="142" t="s">
        <v>463</v>
      </c>
      <c r="H167" s="143">
        <v>50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 t="shared" si="18"/>
        <v>0</v>
      </c>
      <c r="Q167" s="148">
        <v>4.8239999999999998E-2</v>
      </c>
      <c r="R167" s="148">
        <f t="shared" si="19"/>
        <v>2.4119999999999999</v>
      </c>
      <c r="S167" s="148">
        <v>0</v>
      </c>
      <c r="T167" s="149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186</v>
      </c>
      <c r="AT167" s="150" t="s">
        <v>153</v>
      </c>
      <c r="AU167" s="150" t="s">
        <v>158</v>
      </c>
      <c r="AY167" s="14" t="s">
        <v>150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158</v>
      </c>
      <c r="BK167" s="151">
        <f t="shared" si="26"/>
        <v>0</v>
      </c>
      <c r="BL167" s="14" t="s">
        <v>186</v>
      </c>
      <c r="BM167" s="150" t="s">
        <v>285</v>
      </c>
    </row>
    <row r="168" spans="1:65" s="2" customFormat="1" ht="21.75" customHeight="1">
      <c r="A168" s="26"/>
      <c r="B168" s="138"/>
      <c r="C168" s="152" t="s">
        <v>286</v>
      </c>
      <c r="D168" s="152" t="s">
        <v>188</v>
      </c>
      <c r="E168" s="153" t="s">
        <v>1485</v>
      </c>
      <c r="F168" s="154" t="s">
        <v>1486</v>
      </c>
      <c r="G168" s="155" t="s">
        <v>1487</v>
      </c>
      <c r="H168" s="156">
        <v>51</v>
      </c>
      <c r="I168" s="157"/>
      <c r="J168" s="157"/>
      <c r="K168" s="158"/>
      <c r="L168" s="159"/>
      <c r="M168" s="160" t="s">
        <v>1</v>
      </c>
      <c r="N168" s="161" t="s">
        <v>33</v>
      </c>
      <c r="O168" s="148">
        <v>0</v>
      </c>
      <c r="P168" s="148">
        <f t="shared" si="18"/>
        <v>0</v>
      </c>
      <c r="Q168" s="148">
        <v>5.1999999999999998E-2</v>
      </c>
      <c r="R168" s="148">
        <f t="shared" si="19"/>
        <v>2.6519999999999997</v>
      </c>
      <c r="S168" s="148">
        <v>0</v>
      </c>
      <c r="T168" s="149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216</v>
      </c>
      <c r="AT168" s="150" t="s">
        <v>188</v>
      </c>
      <c r="AU168" s="150" t="s">
        <v>158</v>
      </c>
      <c r="AY168" s="14" t="s">
        <v>150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158</v>
      </c>
      <c r="BK168" s="151">
        <f t="shared" si="26"/>
        <v>0</v>
      </c>
      <c r="BL168" s="14" t="s">
        <v>186</v>
      </c>
      <c r="BM168" s="150" t="s">
        <v>289</v>
      </c>
    </row>
    <row r="169" spans="1:65" s="2" customFormat="1" ht="21.75" customHeight="1">
      <c r="A169" s="26"/>
      <c r="B169" s="138"/>
      <c r="C169" s="139" t="s">
        <v>224</v>
      </c>
      <c r="D169" s="139" t="s">
        <v>153</v>
      </c>
      <c r="E169" s="140" t="s">
        <v>1488</v>
      </c>
      <c r="F169" s="141" t="s">
        <v>1489</v>
      </c>
      <c r="G169" s="142" t="s">
        <v>554</v>
      </c>
      <c r="H169" s="143">
        <v>70.302999999999997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18"/>
        <v>0</v>
      </c>
      <c r="Q169" s="148">
        <v>0</v>
      </c>
      <c r="R169" s="148">
        <f t="shared" si="19"/>
        <v>0</v>
      </c>
      <c r="S169" s="148">
        <v>0</v>
      </c>
      <c r="T169" s="149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186</v>
      </c>
      <c r="AT169" s="150" t="s">
        <v>153</v>
      </c>
      <c r="AU169" s="150" t="s">
        <v>158</v>
      </c>
      <c r="AY169" s="14" t="s">
        <v>150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158</v>
      </c>
      <c r="BK169" s="151">
        <f t="shared" si="26"/>
        <v>0</v>
      </c>
      <c r="BL169" s="14" t="s">
        <v>186</v>
      </c>
      <c r="BM169" s="150" t="s">
        <v>292</v>
      </c>
    </row>
    <row r="170" spans="1:65" s="12" customFormat="1" ht="22.9" customHeight="1">
      <c r="B170" s="126"/>
      <c r="D170" s="127" t="s">
        <v>66</v>
      </c>
      <c r="E170" s="136" t="s">
        <v>148</v>
      </c>
      <c r="F170" s="136" t="s">
        <v>1490</v>
      </c>
      <c r="J170" s="137"/>
      <c r="L170" s="126"/>
      <c r="M170" s="130"/>
      <c r="N170" s="131"/>
      <c r="O170" s="131"/>
      <c r="P170" s="132">
        <f>SUM(P171:P180)</f>
        <v>0</v>
      </c>
      <c r="Q170" s="131"/>
      <c r="R170" s="132">
        <f>SUM(R171:R180)</f>
        <v>7.2100000000000003E-3</v>
      </c>
      <c r="S170" s="131"/>
      <c r="T170" s="133">
        <f>SUM(T171:T180)</f>
        <v>0</v>
      </c>
      <c r="AR170" s="127" t="s">
        <v>75</v>
      </c>
      <c r="AT170" s="134" t="s">
        <v>66</v>
      </c>
      <c r="AU170" s="134" t="s">
        <v>75</v>
      </c>
      <c r="AY170" s="127" t="s">
        <v>150</v>
      </c>
      <c r="BK170" s="135">
        <f>SUM(BK171:BK180)</f>
        <v>0</v>
      </c>
    </row>
    <row r="171" spans="1:65" s="2" customFormat="1" ht="21.75" customHeight="1">
      <c r="A171" s="26"/>
      <c r="B171" s="138"/>
      <c r="C171" s="139" t="s">
        <v>293</v>
      </c>
      <c r="D171" s="139" t="s">
        <v>153</v>
      </c>
      <c r="E171" s="140" t="s">
        <v>1491</v>
      </c>
      <c r="F171" s="141" t="s">
        <v>1492</v>
      </c>
      <c r="G171" s="142" t="s">
        <v>220</v>
      </c>
      <c r="H171" s="143">
        <v>205.3</v>
      </c>
      <c r="I171" s="144"/>
      <c r="J171" s="144"/>
      <c r="K171" s="145"/>
      <c r="L171" s="27"/>
      <c r="M171" s="146" t="s">
        <v>1</v>
      </c>
      <c r="N171" s="147" t="s">
        <v>33</v>
      </c>
      <c r="O171" s="148">
        <v>0</v>
      </c>
      <c r="P171" s="148">
        <f t="shared" ref="P171:P180" si="27">O171*H171</f>
        <v>0</v>
      </c>
      <c r="Q171" s="148">
        <v>0</v>
      </c>
      <c r="R171" s="148">
        <f t="shared" ref="R171:R180" si="28">Q171*H171</f>
        <v>0</v>
      </c>
      <c r="S171" s="148">
        <v>0</v>
      </c>
      <c r="T171" s="149">
        <f t="shared" ref="T171:T180" si="29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157</v>
      </c>
      <c r="AT171" s="150" t="s">
        <v>153</v>
      </c>
      <c r="AU171" s="150" t="s">
        <v>158</v>
      </c>
      <c r="AY171" s="14" t="s">
        <v>150</v>
      </c>
      <c r="BE171" s="151">
        <f t="shared" ref="BE171:BE180" si="30">IF(N171="základná",J171,0)</f>
        <v>0</v>
      </c>
      <c r="BF171" s="151">
        <f t="shared" ref="BF171:BF180" si="31">IF(N171="znížená",J171,0)</f>
        <v>0</v>
      </c>
      <c r="BG171" s="151">
        <f t="shared" ref="BG171:BG180" si="32">IF(N171="zákl. prenesená",J171,0)</f>
        <v>0</v>
      </c>
      <c r="BH171" s="151">
        <f t="shared" ref="BH171:BH180" si="33">IF(N171="zníž. prenesená",J171,0)</f>
        <v>0</v>
      </c>
      <c r="BI171" s="151">
        <f t="shared" ref="BI171:BI180" si="34">IF(N171="nulová",J171,0)</f>
        <v>0</v>
      </c>
      <c r="BJ171" s="14" t="s">
        <v>158</v>
      </c>
      <c r="BK171" s="151">
        <f t="shared" ref="BK171:BK180" si="35">ROUND(I171*H171,2)</f>
        <v>0</v>
      </c>
      <c r="BL171" s="14" t="s">
        <v>157</v>
      </c>
      <c r="BM171" s="150" t="s">
        <v>297</v>
      </c>
    </row>
    <row r="172" spans="1:65" s="2" customFormat="1" ht="21.75" customHeight="1">
      <c r="A172" s="26"/>
      <c r="B172" s="138"/>
      <c r="C172" s="139" t="s">
        <v>229</v>
      </c>
      <c r="D172" s="139" t="s">
        <v>153</v>
      </c>
      <c r="E172" s="140" t="s">
        <v>1493</v>
      </c>
      <c r="F172" s="141" t="s">
        <v>1494</v>
      </c>
      <c r="G172" s="142" t="s">
        <v>205</v>
      </c>
      <c r="H172" s="143">
        <v>20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 t="shared" si="27"/>
        <v>0</v>
      </c>
      <c r="Q172" s="148">
        <v>1.0000000000000001E-5</v>
      </c>
      <c r="R172" s="148">
        <f t="shared" si="28"/>
        <v>2.0000000000000001E-4</v>
      </c>
      <c r="S172" s="148">
        <v>0</v>
      </c>
      <c r="T172" s="149">
        <f t="shared" si="29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157</v>
      </c>
      <c r="AT172" s="150" t="s">
        <v>153</v>
      </c>
      <c r="AU172" s="150" t="s">
        <v>158</v>
      </c>
      <c r="AY172" s="14" t="s">
        <v>150</v>
      </c>
      <c r="BE172" s="151">
        <f t="shared" si="30"/>
        <v>0</v>
      </c>
      <c r="BF172" s="151">
        <f t="shared" si="31"/>
        <v>0</v>
      </c>
      <c r="BG172" s="151">
        <f t="shared" si="32"/>
        <v>0</v>
      </c>
      <c r="BH172" s="151">
        <f t="shared" si="33"/>
        <v>0</v>
      </c>
      <c r="BI172" s="151">
        <f t="shared" si="34"/>
        <v>0</v>
      </c>
      <c r="BJ172" s="14" t="s">
        <v>158</v>
      </c>
      <c r="BK172" s="151">
        <f t="shared" si="35"/>
        <v>0</v>
      </c>
      <c r="BL172" s="14" t="s">
        <v>157</v>
      </c>
      <c r="BM172" s="150" t="s">
        <v>300</v>
      </c>
    </row>
    <row r="173" spans="1:65" s="2" customFormat="1" ht="21.75" customHeight="1">
      <c r="A173" s="26"/>
      <c r="B173" s="138"/>
      <c r="C173" s="139" t="s">
        <v>301</v>
      </c>
      <c r="D173" s="139" t="s">
        <v>153</v>
      </c>
      <c r="E173" s="140" t="s">
        <v>1495</v>
      </c>
      <c r="F173" s="141" t="s">
        <v>1496</v>
      </c>
      <c r="G173" s="142" t="s">
        <v>463</v>
      </c>
      <c r="H173" s="143">
        <v>51</v>
      </c>
      <c r="I173" s="144"/>
      <c r="J173" s="144"/>
      <c r="K173" s="145"/>
      <c r="L173" s="27"/>
      <c r="M173" s="146" t="s">
        <v>1</v>
      </c>
      <c r="N173" s="147" t="s">
        <v>33</v>
      </c>
      <c r="O173" s="148">
        <v>0</v>
      </c>
      <c r="P173" s="148">
        <f t="shared" si="27"/>
        <v>0</v>
      </c>
      <c r="Q173" s="148">
        <v>9.0000000000000006E-5</v>
      </c>
      <c r="R173" s="148">
        <f t="shared" si="28"/>
        <v>4.5900000000000003E-3</v>
      </c>
      <c r="S173" s="148">
        <v>0</v>
      </c>
      <c r="T173" s="149">
        <f t="shared" si="29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157</v>
      </c>
      <c r="AT173" s="150" t="s">
        <v>153</v>
      </c>
      <c r="AU173" s="150" t="s">
        <v>158</v>
      </c>
      <c r="AY173" s="14" t="s">
        <v>150</v>
      </c>
      <c r="BE173" s="151">
        <f t="shared" si="30"/>
        <v>0</v>
      </c>
      <c r="BF173" s="151">
        <f t="shared" si="31"/>
        <v>0</v>
      </c>
      <c r="BG173" s="151">
        <f t="shared" si="32"/>
        <v>0</v>
      </c>
      <c r="BH173" s="151">
        <f t="shared" si="33"/>
        <v>0</v>
      </c>
      <c r="BI173" s="151">
        <f t="shared" si="34"/>
        <v>0</v>
      </c>
      <c r="BJ173" s="14" t="s">
        <v>158</v>
      </c>
      <c r="BK173" s="151">
        <f t="shared" si="35"/>
        <v>0</v>
      </c>
      <c r="BL173" s="14" t="s">
        <v>157</v>
      </c>
      <c r="BM173" s="150" t="s">
        <v>304</v>
      </c>
    </row>
    <row r="174" spans="1:65" s="2" customFormat="1" ht="33" customHeight="1">
      <c r="A174" s="26"/>
      <c r="B174" s="138"/>
      <c r="C174" s="139" t="s">
        <v>232</v>
      </c>
      <c r="D174" s="139" t="s">
        <v>153</v>
      </c>
      <c r="E174" s="140" t="s">
        <v>1497</v>
      </c>
      <c r="F174" s="141" t="s">
        <v>1498</v>
      </c>
      <c r="G174" s="142" t="s">
        <v>463</v>
      </c>
      <c r="H174" s="143">
        <v>1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 t="shared" si="27"/>
        <v>0</v>
      </c>
      <c r="Q174" s="148">
        <v>2.5000000000000001E-4</v>
      </c>
      <c r="R174" s="148">
        <f t="shared" si="28"/>
        <v>2.5000000000000001E-4</v>
      </c>
      <c r="S174" s="148">
        <v>0</v>
      </c>
      <c r="T174" s="149">
        <f t="shared" si="29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157</v>
      </c>
      <c r="AT174" s="150" t="s">
        <v>153</v>
      </c>
      <c r="AU174" s="150" t="s">
        <v>158</v>
      </c>
      <c r="AY174" s="14" t="s">
        <v>150</v>
      </c>
      <c r="BE174" s="151">
        <f t="shared" si="30"/>
        <v>0</v>
      </c>
      <c r="BF174" s="151">
        <f t="shared" si="31"/>
        <v>0</v>
      </c>
      <c r="BG174" s="151">
        <f t="shared" si="32"/>
        <v>0</v>
      </c>
      <c r="BH174" s="151">
        <f t="shared" si="33"/>
        <v>0</v>
      </c>
      <c r="BI174" s="151">
        <f t="shared" si="34"/>
        <v>0</v>
      </c>
      <c r="BJ174" s="14" t="s">
        <v>158</v>
      </c>
      <c r="BK174" s="151">
        <f t="shared" si="35"/>
        <v>0</v>
      </c>
      <c r="BL174" s="14" t="s">
        <v>157</v>
      </c>
      <c r="BM174" s="150" t="s">
        <v>307</v>
      </c>
    </row>
    <row r="175" spans="1:65" s="2" customFormat="1" ht="33" customHeight="1">
      <c r="A175" s="26"/>
      <c r="B175" s="138"/>
      <c r="C175" s="139" t="s">
        <v>308</v>
      </c>
      <c r="D175" s="139" t="s">
        <v>153</v>
      </c>
      <c r="E175" s="140" t="s">
        <v>1499</v>
      </c>
      <c r="F175" s="141" t="s">
        <v>1500</v>
      </c>
      <c r="G175" s="142" t="s">
        <v>463</v>
      </c>
      <c r="H175" s="143">
        <v>1</v>
      </c>
      <c r="I175" s="144"/>
      <c r="J175" s="144"/>
      <c r="K175" s="145"/>
      <c r="L175" s="27"/>
      <c r="M175" s="146" t="s">
        <v>1</v>
      </c>
      <c r="N175" s="147" t="s">
        <v>33</v>
      </c>
      <c r="O175" s="148">
        <v>0</v>
      </c>
      <c r="P175" s="148">
        <f t="shared" si="27"/>
        <v>0</v>
      </c>
      <c r="Q175" s="148">
        <v>5.0000000000000002E-5</v>
      </c>
      <c r="R175" s="148">
        <f t="shared" si="28"/>
        <v>5.0000000000000002E-5</v>
      </c>
      <c r="S175" s="148">
        <v>0</v>
      </c>
      <c r="T175" s="149">
        <f t="shared" si="29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157</v>
      </c>
      <c r="AT175" s="150" t="s">
        <v>153</v>
      </c>
      <c r="AU175" s="150" t="s">
        <v>158</v>
      </c>
      <c r="AY175" s="14" t="s">
        <v>150</v>
      </c>
      <c r="BE175" s="151">
        <f t="shared" si="30"/>
        <v>0</v>
      </c>
      <c r="BF175" s="151">
        <f t="shared" si="31"/>
        <v>0</v>
      </c>
      <c r="BG175" s="151">
        <f t="shared" si="32"/>
        <v>0</v>
      </c>
      <c r="BH175" s="151">
        <f t="shared" si="33"/>
        <v>0</v>
      </c>
      <c r="BI175" s="151">
        <f t="shared" si="34"/>
        <v>0</v>
      </c>
      <c r="BJ175" s="14" t="s">
        <v>158</v>
      </c>
      <c r="BK175" s="151">
        <f t="shared" si="35"/>
        <v>0</v>
      </c>
      <c r="BL175" s="14" t="s">
        <v>157</v>
      </c>
      <c r="BM175" s="150" t="s">
        <v>311</v>
      </c>
    </row>
    <row r="176" spans="1:65" s="2" customFormat="1" ht="21.75" customHeight="1">
      <c r="A176" s="26"/>
      <c r="B176" s="138"/>
      <c r="C176" s="139" t="s">
        <v>238</v>
      </c>
      <c r="D176" s="139" t="s">
        <v>153</v>
      </c>
      <c r="E176" s="140" t="s">
        <v>1501</v>
      </c>
      <c r="F176" s="141" t="s">
        <v>1502</v>
      </c>
      <c r="G176" s="142" t="s">
        <v>220</v>
      </c>
      <c r="H176" s="143">
        <v>205.3</v>
      </c>
      <c r="I176" s="144"/>
      <c r="J176" s="144"/>
      <c r="K176" s="145"/>
      <c r="L176" s="27"/>
      <c r="M176" s="146" t="s">
        <v>1</v>
      </c>
      <c r="N176" s="147" t="s">
        <v>33</v>
      </c>
      <c r="O176" s="148">
        <v>0</v>
      </c>
      <c r="P176" s="148">
        <f t="shared" si="27"/>
        <v>0</v>
      </c>
      <c r="Q176" s="148">
        <v>0</v>
      </c>
      <c r="R176" s="148">
        <f t="shared" si="28"/>
        <v>0</v>
      </c>
      <c r="S176" s="148">
        <v>0</v>
      </c>
      <c r="T176" s="149">
        <f t="shared" si="29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157</v>
      </c>
      <c r="AT176" s="150" t="s">
        <v>153</v>
      </c>
      <c r="AU176" s="150" t="s">
        <v>158</v>
      </c>
      <c r="AY176" s="14" t="s">
        <v>150</v>
      </c>
      <c r="BE176" s="151">
        <f t="shared" si="30"/>
        <v>0</v>
      </c>
      <c r="BF176" s="151">
        <f t="shared" si="31"/>
        <v>0</v>
      </c>
      <c r="BG176" s="151">
        <f t="shared" si="32"/>
        <v>0</v>
      </c>
      <c r="BH176" s="151">
        <f t="shared" si="33"/>
        <v>0</v>
      </c>
      <c r="BI176" s="151">
        <f t="shared" si="34"/>
        <v>0</v>
      </c>
      <c r="BJ176" s="14" t="s">
        <v>158</v>
      </c>
      <c r="BK176" s="151">
        <f t="shared" si="35"/>
        <v>0</v>
      </c>
      <c r="BL176" s="14" t="s">
        <v>157</v>
      </c>
      <c r="BM176" s="150" t="s">
        <v>314</v>
      </c>
    </row>
    <row r="177" spans="1:65" s="2" customFormat="1" ht="21.75" customHeight="1">
      <c r="A177" s="26"/>
      <c r="B177" s="138"/>
      <c r="C177" s="139" t="s">
        <v>315</v>
      </c>
      <c r="D177" s="139" t="s">
        <v>153</v>
      </c>
      <c r="E177" s="140" t="s">
        <v>1503</v>
      </c>
      <c r="F177" s="141" t="s">
        <v>1504</v>
      </c>
      <c r="G177" s="142" t="s">
        <v>463</v>
      </c>
      <c r="H177" s="143">
        <v>212</v>
      </c>
      <c r="I177" s="144"/>
      <c r="J177" s="144"/>
      <c r="K177" s="145"/>
      <c r="L177" s="27"/>
      <c r="M177" s="146" t="s">
        <v>1</v>
      </c>
      <c r="N177" s="147" t="s">
        <v>33</v>
      </c>
      <c r="O177" s="148">
        <v>0</v>
      </c>
      <c r="P177" s="148">
        <f t="shared" si="27"/>
        <v>0</v>
      </c>
      <c r="Q177" s="148">
        <v>1.0000000000000001E-5</v>
      </c>
      <c r="R177" s="148">
        <f t="shared" si="28"/>
        <v>2.1200000000000004E-3</v>
      </c>
      <c r="S177" s="148">
        <v>0</v>
      </c>
      <c r="T177" s="149">
        <f t="shared" si="29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157</v>
      </c>
      <c r="AT177" s="150" t="s">
        <v>153</v>
      </c>
      <c r="AU177" s="150" t="s">
        <v>158</v>
      </c>
      <c r="AY177" s="14" t="s">
        <v>150</v>
      </c>
      <c r="BE177" s="151">
        <f t="shared" si="30"/>
        <v>0</v>
      </c>
      <c r="BF177" s="151">
        <f t="shared" si="31"/>
        <v>0</v>
      </c>
      <c r="BG177" s="151">
        <f t="shared" si="32"/>
        <v>0</v>
      </c>
      <c r="BH177" s="151">
        <f t="shared" si="33"/>
        <v>0</v>
      </c>
      <c r="BI177" s="151">
        <f t="shared" si="34"/>
        <v>0</v>
      </c>
      <c r="BJ177" s="14" t="s">
        <v>158</v>
      </c>
      <c r="BK177" s="151">
        <f t="shared" si="35"/>
        <v>0</v>
      </c>
      <c r="BL177" s="14" t="s">
        <v>157</v>
      </c>
      <c r="BM177" s="150" t="s">
        <v>318</v>
      </c>
    </row>
    <row r="178" spans="1:65" s="2" customFormat="1" ht="33" customHeight="1">
      <c r="A178" s="26"/>
      <c r="B178" s="138"/>
      <c r="C178" s="139" t="s">
        <v>241</v>
      </c>
      <c r="D178" s="139" t="s">
        <v>153</v>
      </c>
      <c r="E178" s="140" t="s">
        <v>1505</v>
      </c>
      <c r="F178" s="141" t="s">
        <v>1506</v>
      </c>
      <c r="G178" s="142" t="s">
        <v>1397</v>
      </c>
      <c r="H178" s="143">
        <v>16</v>
      </c>
      <c r="I178" s="144"/>
      <c r="J178" s="144"/>
      <c r="K178" s="145"/>
      <c r="L178" s="27"/>
      <c r="M178" s="146" t="s">
        <v>1</v>
      </c>
      <c r="N178" s="147" t="s">
        <v>33</v>
      </c>
      <c r="O178" s="148">
        <v>0</v>
      </c>
      <c r="P178" s="148">
        <f t="shared" si="27"/>
        <v>0</v>
      </c>
      <c r="Q178" s="148">
        <v>0</v>
      </c>
      <c r="R178" s="148">
        <f t="shared" si="28"/>
        <v>0</v>
      </c>
      <c r="S178" s="148">
        <v>0</v>
      </c>
      <c r="T178" s="149">
        <f t="shared" si="29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157</v>
      </c>
      <c r="AT178" s="150" t="s">
        <v>153</v>
      </c>
      <c r="AU178" s="150" t="s">
        <v>158</v>
      </c>
      <c r="AY178" s="14" t="s">
        <v>150</v>
      </c>
      <c r="BE178" s="151">
        <f t="shared" si="30"/>
        <v>0</v>
      </c>
      <c r="BF178" s="151">
        <f t="shared" si="31"/>
        <v>0</v>
      </c>
      <c r="BG178" s="151">
        <f t="shared" si="32"/>
        <v>0</v>
      </c>
      <c r="BH178" s="151">
        <f t="shared" si="33"/>
        <v>0</v>
      </c>
      <c r="BI178" s="151">
        <f t="shared" si="34"/>
        <v>0</v>
      </c>
      <c r="BJ178" s="14" t="s">
        <v>158</v>
      </c>
      <c r="BK178" s="151">
        <f t="shared" si="35"/>
        <v>0</v>
      </c>
      <c r="BL178" s="14" t="s">
        <v>157</v>
      </c>
      <c r="BM178" s="150" t="s">
        <v>321</v>
      </c>
    </row>
    <row r="179" spans="1:65" s="2" customFormat="1" ht="21.75" customHeight="1">
      <c r="A179" s="26"/>
      <c r="B179" s="138"/>
      <c r="C179" s="139" t="s">
        <v>322</v>
      </c>
      <c r="D179" s="139" t="s">
        <v>153</v>
      </c>
      <c r="E179" s="140" t="s">
        <v>1507</v>
      </c>
      <c r="F179" s="141" t="s">
        <v>1508</v>
      </c>
      <c r="G179" s="142" t="s">
        <v>173</v>
      </c>
      <c r="H179" s="143">
        <v>2.3380000000000001</v>
      </c>
      <c r="I179" s="144"/>
      <c r="J179" s="144"/>
      <c r="K179" s="145"/>
      <c r="L179" s="27"/>
      <c r="M179" s="146" t="s">
        <v>1</v>
      </c>
      <c r="N179" s="147" t="s">
        <v>33</v>
      </c>
      <c r="O179" s="148">
        <v>0</v>
      </c>
      <c r="P179" s="148">
        <f t="shared" si="27"/>
        <v>0</v>
      </c>
      <c r="Q179" s="148">
        <v>0</v>
      </c>
      <c r="R179" s="148">
        <f t="shared" si="28"/>
        <v>0</v>
      </c>
      <c r="S179" s="148">
        <v>0</v>
      </c>
      <c r="T179" s="149">
        <f t="shared" si="29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157</v>
      </c>
      <c r="AT179" s="150" t="s">
        <v>153</v>
      </c>
      <c r="AU179" s="150" t="s">
        <v>158</v>
      </c>
      <c r="AY179" s="14" t="s">
        <v>150</v>
      </c>
      <c r="BE179" s="151">
        <f t="shared" si="30"/>
        <v>0</v>
      </c>
      <c r="BF179" s="151">
        <f t="shared" si="31"/>
        <v>0</v>
      </c>
      <c r="BG179" s="151">
        <f t="shared" si="32"/>
        <v>0</v>
      </c>
      <c r="BH179" s="151">
        <f t="shared" si="33"/>
        <v>0</v>
      </c>
      <c r="BI179" s="151">
        <f t="shared" si="34"/>
        <v>0</v>
      </c>
      <c r="BJ179" s="14" t="s">
        <v>158</v>
      </c>
      <c r="BK179" s="151">
        <f t="shared" si="35"/>
        <v>0</v>
      </c>
      <c r="BL179" s="14" t="s">
        <v>157</v>
      </c>
      <c r="BM179" s="150" t="s">
        <v>325</v>
      </c>
    </row>
    <row r="180" spans="1:65" s="2" customFormat="1" ht="21.75" customHeight="1">
      <c r="A180" s="26"/>
      <c r="B180" s="138"/>
      <c r="C180" s="139" t="s">
        <v>245</v>
      </c>
      <c r="D180" s="139" t="s">
        <v>153</v>
      </c>
      <c r="E180" s="140" t="s">
        <v>1509</v>
      </c>
      <c r="F180" s="141" t="s">
        <v>1489</v>
      </c>
      <c r="G180" s="142" t="s">
        <v>554</v>
      </c>
      <c r="H180" s="143">
        <v>7.22</v>
      </c>
      <c r="I180" s="144"/>
      <c r="J180" s="144"/>
      <c r="K180" s="145"/>
      <c r="L180" s="27"/>
      <c r="M180" s="146" t="s">
        <v>1</v>
      </c>
      <c r="N180" s="147" t="s">
        <v>33</v>
      </c>
      <c r="O180" s="148">
        <v>0</v>
      </c>
      <c r="P180" s="148">
        <f t="shared" si="27"/>
        <v>0</v>
      </c>
      <c r="Q180" s="148">
        <v>0</v>
      </c>
      <c r="R180" s="148">
        <f t="shared" si="28"/>
        <v>0</v>
      </c>
      <c r="S180" s="148">
        <v>0</v>
      </c>
      <c r="T180" s="149">
        <f t="shared" si="29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157</v>
      </c>
      <c r="AT180" s="150" t="s">
        <v>153</v>
      </c>
      <c r="AU180" s="150" t="s">
        <v>158</v>
      </c>
      <c r="AY180" s="14" t="s">
        <v>150</v>
      </c>
      <c r="BE180" s="151">
        <f t="shared" si="30"/>
        <v>0</v>
      </c>
      <c r="BF180" s="151">
        <f t="shared" si="31"/>
        <v>0</v>
      </c>
      <c r="BG180" s="151">
        <f t="shared" si="32"/>
        <v>0</v>
      </c>
      <c r="BH180" s="151">
        <f t="shared" si="33"/>
        <v>0</v>
      </c>
      <c r="BI180" s="151">
        <f t="shared" si="34"/>
        <v>0</v>
      </c>
      <c r="BJ180" s="14" t="s">
        <v>158</v>
      </c>
      <c r="BK180" s="151">
        <f t="shared" si="35"/>
        <v>0</v>
      </c>
      <c r="BL180" s="14" t="s">
        <v>157</v>
      </c>
      <c r="BM180" s="150" t="s">
        <v>328</v>
      </c>
    </row>
    <row r="181" spans="1:65" s="12" customFormat="1" ht="22.9" customHeight="1">
      <c r="B181" s="126"/>
      <c r="D181" s="127" t="s">
        <v>66</v>
      </c>
      <c r="E181" s="136" t="s">
        <v>1510</v>
      </c>
      <c r="F181" s="136" t="s">
        <v>1511</v>
      </c>
      <c r="J181" s="137"/>
      <c r="L181" s="126"/>
      <c r="M181" s="130"/>
      <c r="N181" s="131"/>
      <c r="O181" s="131"/>
      <c r="P181" s="132">
        <f>SUM(P182:P183)</f>
        <v>0</v>
      </c>
      <c r="Q181" s="131"/>
      <c r="R181" s="132">
        <f>SUM(R182:R183)</f>
        <v>0</v>
      </c>
      <c r="S181" s="131"/>
      <c r="T181" s="133">
        <f>SUM(T182:T183)</f>
        <v>0</v>
      </c>
      <c r="AR181" s="127" t="s">
        <v>75</v>
      </c>
      <c r="AT181" s="134" t="s">
        <v>66</v>
      </c>
      <c r="AU181" s="134" t="s">
        <v>75</v>
      </c>
      <c r="AY181" s="127" t="s">
        <v>150</v>
      </c>
      <c r="BK181" s="135">
        <f>SUM(BK182:BK183)</f>
        <v>0</v>
      </c>
    </row>
    <row r="182" spans="1:65" s="2" customFormat="1" ht="16.5" customHeight="1">
      <c r="A182" s="26"/>
      <c r="B182" s="138"/>
      <c r="C182" s="139" t="s">
        <v>329</v>
      </c>
      <c r="D182" s="139" t="s">
        <v>153</v>
      </c>
      <c r="E182" s="140" t="s">
        <v>1512</v>
      </c>
      <c r="F182" s="141" t="s">
        <v>1513</v>
      </c>
      <c r="G182" s="142" t="s">
        <v>1397</v>
      </c>
      <c r="H182" s="143">
        <v>144</v>
      </c>
      <c r="I182" s="144"/>
      <c r="J182" s="144"/>
      <c r="K182" s="145"/>
      <c r="L182" s="27"/>
      <c r="M182" s="146" t="s">
        <v>1</v>
      </c>
      <c r="N182" s="147" t="s">
        <v>33</v>
      </c>
      <c r="O182" s="148">
        <v>0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157</v>
      </c>
      <c r="AT182" s="150" t="s">
        <v>153</v>
      </c>
      <c r="AU182" s="150" t="s">
        <v>158</v>
      </c>
      <c r="AY182" s="14" t="s">
        <v>150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4" t="s">
        <v>158</v>
      </c>
      <c r="BK182" s="151">
        <f>ROUND(I182*H182,2)</f>
        <v>0</v>
      </c>
      <c r="BL182" s="14" t="s">
        <v>157</v>
      </c>
      <c r="BM182" s="150" t="s">
        <v>332</v>
      </c>
    </row>
    <row r="183" spans="1:65" s="2" customFormat="1" ht="16.5" customHeight="1">
      <c r="A183" s="26"/>
      <c r="B183" s="138"/>
      <c r="C183" s="139" t="s">
        <v>248</v>
      </c>
      <c r="D183" s="139" t="s">
        <v>153</v>
      </c>
      <c r="E183" s="140" t="s">
        <v>1514</v>
      </c>
      <c r="F183" s="141" t="s">
        <v>1515</v>
      </c>
      <c r="G183" s="142" t="s">
        <v>1397</v>
      </c>
      <c r="H183" s="143">
        <v>8</v>
      </c>
      <c r="I183" s="144"/>
      <c r="J183" s="144"/>
      <c r="K183" s="145"/>
      <c r="L183" s="27"/>
      <c r="M183" s="146" t="s">
        <v>1</v>
      </c>
      <c r="N183" s="147" t="s">
        <v>33</v>
      </c>
      <c r="O183" s="148">
        <v>0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157</v>
      </c>
      <c r="AT183" s="150" t="s">
        <v>153</v>
      </c>
      <c r="AU183" s="150" t="s">
        <v>158</v>
      </c>
      <c r="AY183" s="14" t="s">
        <v>150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4" t="s">
        <v>158</v>
      </c>
      <c r="BK183" s="151">
        <f>ROUND(I183*H183,2)</f>
        <v>0</v>
      </c>
      <c r="BL183" s="14" t="s">
        <v>157</v>
      </c>
      <c r="BM183" s="150" t="s">
        <v>335</v>
      </c>
    </row>
    <row r="184" spans="1:65" s="12" customFormat="1" ht="22.9" customHeight="1">
      <c r="B184" s="126"/>
      <c r="D184" s="127" t="s">
        <v>66</v>
      </c>
      <c r="E184" s="136" t="s">
        <v>1516</v>
      </c>
      <c r="F184" s="136" t="s">
        <v>1517</v>
      </c>
      <c r="J184" s="137"/>
      <c r="L184" s="126"/>
      <c r="M184" s="130"/>
      <c r="N184" s="131"/>
      <c r="O184" s="131"/>
      <c r="P184" s="132">
        <f>P185</f>
        <v>0</v>
      </c>
      <c r="Q184" s="131"/>
      <c r="R184" s="132">
        <f>R185</f>
        <v>8.4000000000000012E-3</v>
      </c>
      <c r="S184" s="131"/>
      <c r="T184" s="133">
        <f>T185</f>
        <v>0</v>
      </c>
      <c r="AR184" s="127" t="s">
        <v>158</v>
      </c>
      <c r="AT184" s="134" t="s">
        <v>66</v>
      </c>
      <c r="AU184" s="134" t="s">
        <v>75</v>
      </c>
      <c r="AY184" s="127" t="s">
        <v>150</v>
      </c>
      <c r="BK184" s="135">
        <f>BK185</f>
        <v>0</v>
      </c>
    </row>
    <row r="185" spans="1:65" s="2" customFormat="1" ht="33" customHeight="1">
      <c r="A185" s="26"/>
      <c r="B185" s="138"/>
      <c r="C185" s="139" t="s">
        <v>336</v>
      </c>
      <c r="D185" s="139" t="s">
        <v>153</v>
      </c>
      <c r="E185" s="140" t="s">
        <v>1518</v>
      </c>
      <c r="F185" s="141" t="s">
        <v>1519</v>
      </c>
      <c r="G185" s="142" t="s">
        <v>205</v>
      </c>
      <c r="H185" s="143">
        <v>105</v>
      </c>
      <c r="I185" s="144"/>
      <c r="J185" s="144"/>
      <c r="K185" s="145"/>
      <c r="L185" s="27"/>
      <c r="M185" s="146" t="s">
        <v>1</v>
      </c>
      <c r="N185" s="147" t="s">
        <v>33</v>
      </c>
      <c r="O185" s="148">
        <v>0</v>
      </c>
      <c r="P185" s="148">
        <f>O185*H185</f>
        <v>0</v>
      </c>
      <c r="Q185" s="148">
        <v>8.0000000000000007E-5</v>
      </c>
      <c r="R185" s="148">
        <f>Q185*H185</f>
        <v>8.4000000000000012E-3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186</v>
      </c>
      <c r="AT185" s="150" t="s">
        <v>153</v>
      </c>
      <c r="AU185" s="150" t="s">
        <v>158</v>
      </c>
      <c r="AY185" s="14" t="s">
        <v>150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4" t="s">
        <v>158</v>
      </c>
      <c r="BK185" s="151">
        <f>ROUND(I185*H185,2)</f>
        <v>0</v>
      </c>
      <c r="BL185" s="14" t="s">
        <v>186</v>
      </c>
      <c r="BM185" s="150" t="s">
        <v>339</v>
      </c>
    </row>
    <row r="186" spans="1:65" s="12" customFormat="1" ht="25.9" customHeight="1">
      <c r="B186" s="126"/>
      <c r="D186" s="127" t="s">
        <v>66</v>
      </c>
      <c r="E186" s="128" t="s">
        <v>1393</v>
      </c>
      <c r="F186" s="128" t="s">
        <v>1394</v>
      </c>
      <c r="J186" s="129"/>
      <c r="L186" s="126"/>
      <c r="M186" s="130"/>
      <c r="N186" s="131"/>
      <c r="O186" s="131"/>
      <c r="P186" s="132">
        <f>P187</f>
        <v>0</v>
      </c>
      <c r="Q186" s="131"/>
      <c r="R186" s="132">
        <f>R187</f>
        <v>0</v>
      </c>
      <c r="S186" s="131"/>
      <c r="T186" s="133">
        <f>T187</f>
        <v>0</v>
      </c>
      <c r="AR186" s="127" t="s">
        <v>157</v>
      </c>
      <c r="AT186" s="134" t="s">
        <v>66</v>
      </c>
      <c r="AU186" s="134" t="s">
        <v>67</v>
      </c>
      <c r="AY186" s="127" t="s">
        <v>150</v>
      </c>
      <c r="BK186" s="135">
        <f>BK187</f>
        <v>0</v>
      </c>
    </row>
    <row r="187" spans="1:65" s="2" customFormat="1" ht="33" customHeight="1">
      <c r="A187" s="26"/>
      <c r="B187" s="138"/>
      <c r="C187" s="139" t="s">
        <v>254</v>
      </c>
      <c r="D187" s="139" t="s">
        <v>153</v>
      </c>
      <c r="E187" s="140" t="s">
        <v>1395</v>
      </c>
      <c r="F187" s="141" t="s">
        <v>1520</v>
      </c>
      <c r="G187" s="142" t="s">
        <v>1397</v>
      </c>
      <c r="H187" s="143">
        <v>76</v>
      </c>
      <c r="I187" s="144"/>
      <c r="J187" s="144"/>
      <c r="K187" s="145"/>
      <c r="L187" s="27"/>
      <c r="M187" s="146" t="s">
        <v>1</v>
      </c>
      <c r="N187" s="147" t="s">
        <v>33</v>
      </c>
      <c r="O187" s="148">
        <v>0</v>
      </c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1398</v>
      </c>
      <c r="AT187" s="150" t="s">
        <v>153</v>
      </c>
      <c r="AU187" s="150" t="s">
        <v>75</v>
      </c>
      <c r="AY187" s="14" t="s">
        <v>150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4" t="s">
        <v>158</v>
      </c>
      <c r="BK187" s="151">
        <f>ROUND(I187*H187,2)</f>
        <v>0</v>
      </c>
      <c r="BL187" s="14" t="s">
        <v>1398</v>
      </c>
      <c r="BM187" s="150" t="s">
        <v>342</v>
      </c>
    </row>
    <row r="188" spans="1:65" s="12" customFormat="1" ht="25.9" customHeight="1">
      <c r="B188" s="126"/>
      <c r="D188" s="127" t="s">
        <v>66</v>
      </c>
      <c r="E188" s="128" t="s">
        <v>1168</v>
      </c>
      <c r="F188" s="128" t="s">
        <v>1169</v>
      </c>
      <c r="J188" s="129"/>
      <c r="L188" s="126"/>
      <c r="M188" s="130"/>
      <c r="N188" s="131"/>
      <c r="O188" s="131"/>
      <c r="P188" s="132">
        <f>SUM(P189:P191)</f>
        <v>0</v>
      </c>
      <c r="Q188" s="131"/>
      <c r="R188" s="132">
        <f>SUM(R189:R191)</f>
        <v>0</v>
      </c>
      <c r="S188" s="131"/>
      <c r="T188" s="133">
        <f>SUM(T189:T191)</f>
        <v>0</v>
      </c>
      <c r="AR188" s="127" t="s">
        <v>157</v>
      </c>
      <c r="AT188" s="134" t="s">
        <v>66</v>
      </c>
      <c r="AU188" s="134" t="s">
        <v>67</v>
      </c>
      <c r="AY188" s="127" t="s">
        <v>150</v>
      </c>
      <c r="BK188" s="135">
        <f>SUM(BK189:BK191)</f>
        <v>0</v>
      </c>
    </row>
    <row r="189" spans="1:65" s="2" customFormat="1" ht="33" customHeight="1">
      <c r="A189" s="26"/>
      <c r="B189" s="138"/>
      <c r="C189" s="139" t="s">
        <v>343</v>
      </c>
      <c r="D189" s="139" t="s">
        <v>153</v>
      </c>
      <c r="E189" s="140" t="s">
        <v>1521</v>
      </c>
      <c r="F189" s="141" t="s">
        <v>1522</v>
      </c>
      <c r="G189" s="142" t="s">
        <v>1397</v>
      </c>
      <c r="H189" s="143">
        <v>48</v>
      </c>
      <c r="I189" s="144"/>
      <c r="J189" s="144"/>
      <c r="K189" s="145"/>
      <c r="L189" s="27"/>
      <c r="M189" s="146" t="s">
        <v>1</v>
      </c>
      <c r="N189" s="147" t="s">
        <v>33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1398</v>
      </c>
      <c r="AT189" s="150" t="s">
        <v>153</v>
      </c>
      <c r="AU189" s="150" t="s">
        <v>75</v>
      </c>
      <c r="AY189" s="14" t="s">
        <v>150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4" t="s">
        <v>158</v>
      </c>
      <c r="BK189" s="151">
        <f>ROUND(I189*H189,2)</f>
        <v>0</v>
      </c>
      <c r="BL189" s="14" t="s">
        <v>1398</v>
      </c>
      <c r="BM189" s="150" t="s">
        <v>346</v>
      </c>
    </row>
    <row r="190" spans="1:65" s="2" customFormat="1" ht="21.75" customHeight="1">
      <c r="A190" s="26"/>
      <c r="B190" s="138"/>
      <c r="C190" s="139" t="s">
        <v>257</v>
      </c>
      <c r="D190" s="139" t="s">
        <v>153</v>
      </c>
      <c r="E190" s="140" t="s">
        <v>1523</v>
      </c>
      <c r="F190" s="141" t="s">
        <v>1524</v>
      </c>
      <c r="G190" s="142" t="s">
        <v>228</v>
      </c>
      <c r="H190" s="143">
        <v>1</v>
      </c>
      <c r="I190" s="144"/>
      <c r="J190" s="144"/>
      <c r="K190" s="145"/>
      <c r="L190" s="27"/>
      <c r="M190" s="146" t="s">
        <v>1</v>
      </c>
      <c r="N190" s="147" t="s">
        <v>33</v>
      </c>
      <c r="O190" s="148">
        <v>0</v>
      </c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1398</v>
      </c>
      <c r="AT190" s="150" t="s">
        <v>153</v>
      </c>
      <c r="AU190" s="150" t="s">
        <v>75</v>
      </c>
      <c r="AY190" s="14" t="s">
        <v>150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4" t="s">
        <v>158</v>
      </c>
      <c r="BK190" s="151">
        <f>ROUND(I190*H190,2)</f>
        <v>0</v>
      </c>
      <c r="BL190" s="14" t="s">
        <v>1398</v>
      </c>
      <c r="BM190" s="150" t="s">
        <v>349</v>
      </c>
    </row>
    <row r="191" spans="1:65" s="2" customFormat="1" ht="16.5" customHeight="1">
      <c r="A191" s="26"/>
      <c r="B191" s="138"/>
      <c r="C191" s="139" t="s">
        <v>350</v>
      </c>
      <c r="D191" s="139" t="s">
        <v>153</v>
      </c>
      <c r="E191" s="140" t="s">
        <v>1172</v>
      </c>
      <c r="F191" s="141" t="s">
        <v>1525</v>
      </c>
      <c r="G191" s="142" t="s">
        <v>228</v>
      </c>
      <c r="H191" s="143">
        <v>1</v>
      </c>
      <c r="I191" s="144"/>
      <c r="J191" s="144"/>
      <c r="K191" s="145"/>
      <c r="L191" s="27"/>
      <c r="M191" s="162" t="s">
        <v>1</v>
      </c>
      <c r="N191" s="163" t="s">
        <v>33</v>
      </c>
      <c r="O191" s="164">
        <v>0</v>
      </c>
      <c r="P191" s="164">
        <f>O191*H191</f>
        <v>0</v>
      </c>
      <c r="Q191" s="164">
        <v>0</v>
      </c>
      <c r="R191" s="164">
        <f>Q191*H191</f>
        <v>0</v>
      </c>
      <c r="S191" s="164">
        <v>0</v>
      </c>
      <c r="T191" s="165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157</v>
      </c>
      <c r="AT191" s="150" t="s">
        <v>153</v>
      </c>
      <c r="AU191" s="150" t="s">
        <v>75</v>
      </c>
      <c r="AY191" s="14" t="s">
        <v>150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4" t="s">
        <v>158</v>
      </c>
      <c r="BK191" s="151">
        <f>ROUND(I191*H191,2)</f>
        <v>0</v>
      </c>
      <c r="BL191" s="14" t="s">
        <v>157</v>
      </c>
      <c r="BM191" s="150" t="s">
        <v>1526</v>
      </c>
    </row>
    <row r="192" spans="1:65" s="2" customFormat="1" ht="6.95" customHeight="1">
      <c r="A192" s="26"/>
      <c r="B192" s="41"/>
      <c r="C192" s="42"/>
      <c r="D192" s="42"/>
      <c r="E192" s="42"/>
      <c r="F192" s="42"/>
      <c r="G192" s="42"/>
      <c r="H192" s="42"/>
      <c r="I192" s="42"/>
      <c r="J192" s="42"/>
      <c r="K192" s="42"/>
      <c r="L192" s="27"/>
      <c r="M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</row>
  </sheetData>
  <autoFilter ref="C126:K191"/>
  <mergeCells count="11">
    <mergeCell ref="I123:J123"/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512"/>
  <sheetViews>
    <sheetView showGridLines="0" topLeftCell="A81" workbookViewId="0">
      <selection activeCell="J100" sqref="J1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1527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ROUND((SUM(BE130:BE511)),  2)</f>
        <v>0</v>
      </c>
      <c r="G33" s="26"/>
      <c r="H33" s="26"/>
      <c r="I33" s="95">
        <v>0.2</v>
      </c>
      <c r="J33" s="94">
        <f>ROUND(((SUM(BE130:BE511))*I33),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ROUND((SUM(BF130:BF511)),  2)</f>
        <v>0</v>
      </c>
      <c r="G34" s="26"/>
      <c r="H34" s="26"/>
      <c r="I34" s="95">
        <v>0.2</v>
      </c>
      <c r="J34" s="94">
        <f>ROUND(((SUM(BF130:BF511))*I34),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ROUND((SUM(BG130:BG511)),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ROUND((SUM(BH130:BH511)),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ROUND((SUM(BI130:BI511)),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04 - D4. Elektroinštalácia a bleskozvod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1528</v>
      </c>
      <c r="E98" s="113"/>
      <c r="F98" s="113"/>
      <c r="G98" s="113"/>
      <c r="H98" s="113"/>
      <c r="I98" s="113"/>
      <c r="J98" s="114"/>
      <c r="L98" s="111"/>
    </row>
    <row r="99" spans="1:31" s="10" customFormat="1" ht="19.899999999999999" customHeight="1">
      <c r="B99" s="111"/>
      <c r="D99" s="112" t="s">
        <v>1405</v>
      </c>
      <c r="E99" s="113"/>
      <c r="F99" s="113"/>
      <c r="G99" s="113"/>
      <c r="H99" s="113"/>
      <c r="I99" s="113"/>
      <c r="J99" s="114"/>
      <c r="L99" s="111"/>
    </row>
    <row r="100" spans="1:31" s="9" customFormat="1" ht="24.95" customHeight="1">
      <c r="B100" s="107"/>
      <c r="D100" s="108" t="s">
        <v>1529</v>
      </c>
      <c r="E100" s="109"/>
      <c r="F100" s="109"/>
      <c r="G100" s="109"/>
      <c r="H100" s="109"/>
      <c r="I100" s="109"/>
      <c r="J100" s="110"/>
      <c r="L100" s="107"/>
    </row>
    <row r="101" spans="1:31" s="10" customFormat="1" ht="19.899999999999999" customHeight="1">
      <c r="B101" s="111"/>
      <c r="D101" s="112" t="s">
        <v>1530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1531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1532</v>
      </c>
      <c r="E103" s="113"/>
      <c r="F103" s="113"/>
      <c r="G103" s="113"/>
      <c r="H103" s="113"/>
      <c r="I103" s="113"/>
      <c r="J103" s="114"/>
      <c r="L103" s="111"/>
    </row>
    <row r="104" spans="1:31" s="10" customFormat="1" ht="19.899999999999999" customHeight="1">
      <c r="B104" s="111"/>
      <c r="D104" s="112" t="s">
        <v>1533</v>
      </c>
      <c r="E104" s="113"/>
      <c r="F104" s="113"/>
      <c r="G104" s="113"/>
      <c r="H104" s="113"/>
      <c r="I104" s="113"/>
      <c r="J104" s="114"/>
      <c r="L104" s="111"/>
    </row>
    <row r="105" spans="1:31" s="10" customFormat="1" ht="19.899999999999999" customHeight="1">
      <c r="B105" s="111"/>
      <c r="D105" s="112" t="s">
        <v>1534</v>
      </c>
      <c r="E105" s="113"/>
      <c r="F105" s="113"/>
      <c r="G105" s="113"/>
      <c r="H105" s="113"/>
      <c r="I105" s="113"/>
      <c r="J105" s="114"/>
      <c r="L105" s="111"/>
    </row>
    <row r="106" spans="1:31" s="10" customFormat="1" ht="19.899999999999999" customHeight="1">
      <c r="B106" s="111"/>
      <c r="D106" s="112" t="s">
        <v>1535</v>
      </c>
      <c r="E106" s="113"/>
      <c r="F106" s="113"/>
      <c r="G106" s="113"/>
      <c r="H106" s="113"/>
      <c r="I106" s="113"/>
      <c r="J106" s="114"/>
      <c r="L106" s="111"/>
    </row>
    <row r="107" spans="1:31" s="10" customFormat="1" ht="19.899999999999999" customHeight="1">
      <c r="B107" s="111"/>
      <c r="D107" s="112" t="s">
        <v>1536</v>
      </c>
      <c r="E107" s="113"/>
      <c r="F107" s="113"/>
      <c r="G107" s="113"/>
      <c r="H107" s="113"/>
      <c r="I107" s="113"/>
      <c r="J107" s="114"/>
      <c r="L107" s="111"/>
    </row>
    <row r="108" spans="1:31" s="10" customFormat="1" ht="19.899999999999999" customHeight="1">
      <c r="B108" s="111"/>
      <c r="D108" s="112" t="s">
        <v>1537</v>
      </c>
      <c r="E108" s="113"/>
      <c r="F108" s="113"/>
      <c r="G108" s="113"/>
      <c r="H108" s="113"/>
      <c r="I108" s="113"/>
      <c r="J108" s="114"/>
      <c r="L108" s="111"/>
    </row>
    <row r="109" spans="1:31" s="9" customFormat="1" ht="24.95" customHeight="1">
      <c r="B109" s="107"/>
      <c r="D109" s="108" t="s">
        <v>134</v>
      </c>
      <c r="E109" s="109"/>
      <c r="F109" s="109"/>
      <c r="G109" s="109"/>
      <c r="H109" s="109"/>
      <c r="I109" s="109"/>
      <c r="J109" s="110"/>
      <c r="L109" s="107"/>
    </row>
    <row r="110" spans="1:31" s="10" customFormat="1" ht="19.899999999999999" customHeight="1">
      <c r="B110" s="111"/>
      <c r="D110" s="112" t="s">
        <v>135</v>
      </c>
      <c r="E110" s="113"/>
      <c r="F110" s="113"/>
      <c r="G110" s="113"/>
      <c r="H110" s="113"/>
      <c r="I110" s="113"/>
      <c r="J110" s="114"/>
      <c r="L110" s="111"/>
    </row>
    <row r="111" spans="1:31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136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11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03" t="str">
        <f>E7</f>
        <v>Prestavba objektu AB TSM ul. Klčové Nové Mesto nad Váhom</v>
      </c>
      <c r="F120" s="204"/>
      <c r="G120" s="204"/>
      <c r="H120" s="204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99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93" t="str">
        <f>E9</f>
        <v>04 - D4. Elektroinštalácia a bleskozvod</v>
      </c>
      <c r="F122" s="202"/>
      <c r="G122" s="202"/>
      <c r="H122" s="202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15</v>
      </c>
      <c r="D124" s="26"/>
      <c r="E124" s="26"/>
      <c r="F124" s="21" t="str">
        <f>F12</f>
        <v/>
      </c>
      <c r="G124" s="26"/>
      <c r="H124" s="26"/>
      <c r="I124" s="23" t="s">
        <v>17</v>
      </c>
      <c r="J124" s="49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18</v>
      </c>
      <c r="D126" s="26"/>
      <c r="E126" s="26"/>
      <c r="F126" s="21" t="str">
        <f>E15</f>
        <v xml:space="preserve"> </v>
      </c>
      <c r="G126" s="26"/>
      <c r="H126" s="26"/>
      <c r="I126" s="205" t="s">
        <v>2412</v>
      </c>
      <c r="J126" s="205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22</v>
      </c>
      <c r="D127" s="26"/>
      <c r="E127" s="26"/>
      <c r="F127" s="21" t="str">
        <f>IF(E18="","",E18)</f>
        <v xml:space="preserve"> </v>
      </c>
      <c r="G127" s="26"/>
      <c r="H127" s="26"/>
      <c r="I127" s="23" t="s">
        <v>25</v>
      </c>
      <c r="J127" s="24" t="str">
        <f>E24</f>
        <v xml:space="preserve"> 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137</v>
      </c>
      <c r="D129" s="118" t="s">
        <v>52</v>
      </c>
      <c r="E129" s="118" t="s">
        <v>48</v>
      </c>
      <c r="F129" s="118" t="s">
        <v>49</v>
      </c>
      <c r="G129" s="118" t="s">
        <v>138</v>
      </c>
      <c r="H129" s="118" t="s">
        <v>139</v>
      </c>
      <c r="I129" s="118" t="s">
        <v>140</v>
      </c>
      <c r="J129" s="119" t="s">
        <v>103</v>
      </c>
      <c r="K129" s="120" t="s">
        <v>141</v>
      </c>
      <c r="L129" s="121"/>
      <c r="M129" s="56" t="s">
        <v>1</v>
      </c>
      <c r="N129" s="57" t="s">
        <v>31</v>
      </c>
      <c r="O129" s="57" t="s">
        <v>142</v>
      </c>
      <c r="P129" s="57" t="s">
        <v>143</v>
      </c>
      <c r="Q129" s="57" t="s">
        <v>144</v>
      </c>
      <c r="R129" s="57" t="s">
        <v>145</v>
      </c>
      <c r="S129" s="57" t="s">
        <v>146</v>
      </c>
      <c r="T129" s="58" t="s">
        <v>147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104</v>
      </c>
      <c r="D130" s="26"/>
      <c r="E130" s="26"/>
      <c r="F130" s="26"/>
      <c r="G130" s="26"/>
      <c r="H130" s="26"/>
      <c r="I130" s="26"/>
      <c r="J130" s="122">
        <f>BK130</f>
        <v>0</v>
      </c>
      <c r="K130" s="26"/>
      <c r="L130" s="27"/>
      <c r="M130" s="59"/>
      <c r="N130" s="50"/>
      <c r="O130" s="60"/>
      <c r="P130" s="123">
        <f>P131+P148+P503</f>
        <v>0</v>
      </c>
      <c r="Q130" s="60"/>
      <c r="R130" s="123">
        <f>R131+R148+R503</f>
        <v>0</v>
      </c>
      <c r="S130" s="60"/>
      <c r="T130" s="124">
        <f>T131+T148+T503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66</v>
      </c>
      <c r="AU130" s="14" t="s">
        <v>105</v>
      </c>
      <c r="BK130" s="125">
        <f>BK131+BK148+BK503</f>
        <v>0</v>
      </c>
    </row>
    <row r="131" spans="1:65" s="12" customFormat="1" ht="25.9" customHeight="1">
      <c r="B131" s="126"/>
      <c r="D131" s="127" t="s">
        <v>66</v>
      </c>
      <c r="E131" s="128" t="s">
        <v>1411</v>
      </c>
      <c r="F131" s="128" t="s">
        <v>1412</v>
      </c>
      <c r="J131" s="129"/>
      <c r="L131" s="126"/>
      <c r="M131" s="130"/>
      <c r="N131" s="131"/>
      <c r="O131" s="131"/>
      <c r="P131" s="132">
        <f>P132+P141</f>
        <v>0</v>
      </c>
      <c r="Q131" s="131"/>
      <c r="R131" s="132">
        <f>R132+R141</f>
        <v>0</v>
      </c>
      <c r="S131" s="131"/>
      <c r="T131" s="133">
        <f>T132+T141</f>
        <v>0</v>
      </c>
      <c r="AR131" s="127" t="s">
        <v>75</v>
      </c>
      <c r="AT131" s="134" t="s">
        <v>66</v>
      </c>
      <c r="AU131" s="134" t="s">
        <v>67</v>
      </c>
      <c r="AY131" s="127" t="s">
        <v>150</v>
      </c>
      <c r="BK131" s="135">
        <f>BK132+BK141</f>
        <v>0</v>
      </c>
    </row>
    <row r="132" spans="1:65" s="12" customFormat="1" ht="22.9" customHeight="1">
      <c r="B132" s="126"/>
      <c r="D132" s="127" t="s">
        <v>66</v>
      </c>
      <c r="E132" s="136" t="s">
        <v>75</v>
      </c>
      <c r="F132" s="136" t="s">
        <v>1538</v>
      </c>
      <c r="J132" s="137"/>
      <c r="L132" s="126"/>
      <c r="M132" s="130"/>
      <c r="N132" s="131"/>
      <c r="O132" s="131"/>
      <c r="P132" s="132">
        <f>SUM(P133:P140)</f>
        <v>0</v>
      </c>
      <c r="Q132" s="131"/>
      <c r="R132" s="132">
        <f>SUM(R133:R140)</f>
        <v>0</v>
      </c>
      <c r="S132" s="131"/>
      <c r="T132" s="133">
        <f>SUM(T133:T140)</f>
        <v>0</v>
      </c>
      <c r="AR132" s="127" t="s">
        <v>75</v>
      </c>
      <c r="AT132" s="134" t="s">
        <v>66</v>
      </c>
      <c r="AU132" s="134" t="s">
        <v>75</v>
      </c>
      <c r="AY132" s="127" t="s">
        <v>150</v>
      </c>
      <c r="BK132" s="135">
        <f>SUM(BK133:BK140)</f>
        <v>0</v>
      </c>
    </row>
    <row r="133" spans="1:65" s="2" customFormat="1" ht="16.5" customHeight="1">
      <c r="A133" s="26"/>
      <c r="B133" s="138"/>
      <c r="C133" s="139" t="s">
        <v>75</v>
      </c>
      <c r="D133" s="139" t="s">
        <v>153</v>
      </c>
      <c r="E133" s="140" t="s">
        <v>1539</v>
      </c>
      <c r="F133" s="141" t="s">
        <v>1540</v>
      </c>
      <c r="G133" s="142" t="s">
        <v>156</v>
      </c>
      <c r="H133" s="143">
        <v>0.8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ref="P133:P140" si="0">O133*H133</f>
        <v>0</v>
      </c>
      <c r="Q133" s="148">
        <v>0</v>
      </c>
      <c r="R133" s="148">
        <f t="shared" ref="R133:R140" si="1">Q133*H133</f>
        <v>0</v>
      </c>
      <c r="S133" s="148">
        <v>0</v>
      </c>
      <c r="T133" s="149">
        <f t="shared" ref="T133:T140" si="2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157</v>
      </c>
      <c r="AT133" s="150" t="s">
        <v>153</v>
      </c>
      <c r="AU133" s="150" t="s">
        <v>158</v>
      </c>
      <c r="AY133" s="14" t="s">
        <v>150</v>
      </c>
      <c r="BE133" s="151">
        <f t="shared" ref="BE133:BE140" si="3">IF(N133="základná",J133,0)</f>
        <v>0</v>
      </c>
      <c r="BF133" s="151">
        <f t="shared" ref="BF133:BF140" si="4">IF(N133="znížená",J133,0)</f>
        <v>0</v>
      </c>
      <c r="BG133" s="151">
        <f t="shared" ref="BG133:BG140" si="5">IF(N133="zákl. prenesená",J133,0)</f>
        <v>0</v>
      </c>
      <c r="BH133" s="151">
        <f t="shared" ref="BH133:BH140" si="6">IF(N133="zníž. prenesená",J133,0)</f>
        <v>0</v>
      </c>
      <c r="BI133" s="151">
        <f t="shared" ref="BI133:BI140" si="7">IF(N133="nulová",J133,0)</f>
        <v>0</v>
      </c>
      <c r="BJ133" s="14" t="s">
        <v>158</v>
      </c>
      <c r="BK133" s="151">
        <f t="shared" ref="BK133:BK140" si="8">ROUND(I133*H133,2)</f>
        <v>0</v>
      </c>
      <c r="BL133" s="14" t="s">
        <v>157</v>
      </c>
      <c r="BM133" s="150" t="s">
        <v>158</v>
      </c>
    </row>
    <row r="134" spans="1:65" s="2" customFormat="1" ht="21.75" customHeight="1">
      <c r="A134" s="26"/>
      <c r="B134" s="138"/>
      <c r="C134" s="152" t="s">
        <v>158</v>
      </c>
      <c r="D134" s="152" t="s">
        <v>188</v>
      </c>
      <c r="E134" s="153" t="s">
        <v>1541</v>
      </c>
      <c r="F134" s="154" t="s">
        <v>1542</v>
      </c>
      <c r="G134" s="155" t="s">
        <v>156</v>
      </c>
      <c r="H134" s="156">
        <v>0.84</v>
      </c>
      <c r="I134" s="157"/>
      <c r="J134" s="157"/>
      <c r="K134" s="158"/>
      <c r="L134" s="159"/>
      <c r="M134" s="160" t="s">
        <v>1</v>
      </c>
      <c r="N134" s="161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169</v>
      </c>
      <c r="AT134" s="150" t="s">
        <v>188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157</v>
      </c>
      <c r="BM134" s="150" t="s">
        <v>157</v>
      </c>
    </row>
    <row r="135" spans="1:65" s="2" customFormat="1" ht="21.75" customHeight="1">
      <c r="A135" s="26"/>
      <c r="B135" s="138"/>
      <c r="C135" s="139" t="s">
        <v>161</v>
      </c>
      <c r="D135" s="139" t="s">
        <v>153</v>
      </c>
      <c r="E135" s="140" t="s">
        <v>1543</v>
      </c>
      <c r="F135" s="141" t="s">
        <v>1544</v>
      </c>
      <c r="G135" s="142" t="s">
        <v>205</v>
      </c>
      <c r="H135" s="143">
        <v>60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157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157</v>
      </c>
      <c r="BM135" s="150" t="s">
        <v>164</v>
      </c>
    </row>
    <row r="136" spans="1:65" s="2" customFormat="1" ht="33" customHeight="1">
      <c r="A136" s="26"/>
      <c r="B136" s="138"/>
      <c r="C136" s="139" t="s">
        <v>157</v>
      </c>
      <c r="D136" s="139" t="s">
        <v>153</v>
      </c>
      <c r="E136" s="140" t="s">
        <v>1545</v>
      </c>
      <c r="F136" s="141" t="s">
        <v>1546</v>
      </c>
      <c r="G136" s="142" t="s">
        <v>205</v>
      </c>
      <c r="H136" s="143">
        <v>60</v>
      </c>
      <c r="I136" s="144"/>
      <c r="J136" s="144"/>
      <c r="K136" s="145"/>
      <c r="L136" s="27"/>
      <c r="M136" s="146" t="s">
        <v>1</v>
      </c>
      <c r="N136" s="147" t="s">
        <v>33</v>
      </c>
      <c r="O136" s="148">
        <v>0</v>
      </c>
      <c r="P136" s="148">
        <f t="shared" si="0"/>
        <v>0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157</v>
      </c>
      <c r="AT136" s="150" t="s">
        <v>153</v>
      </c>
      <c r="AU136" s="150" t="s">
        <v>158</v>
      </c>
      <c r="AY136" s="14" t="s">
        <v>150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158</v>
      </c>
      <c r="BK136" s="151">
        <f t="shared" si="8"/>
        <v>0</v>
      </c>
      <c r="BL136" s="14" t="s">
        <v>157</v>
      </c>
      <c r="BM136" s="150" t="s">
        <v>169</v>
      </c>
    </row>
    <row r="137" spans="1:65" s="2" customFormat="1" ht="33" customHeight="1">
      <c r="A137" s="26"/>
      <c r="B137" s="138"/>
      <c r="C137" s="139" t="s">
        <v>170</v>
      </c>
      <c r="D137" s="139" t="s">
        <v>153</v>
      </c>
      <c r="E137" s="140" t="s">
        <v>1547</v>
      </c>
      <c r="F137" s="141" t="s">
        <v>1548</v>
      </c>
      <c r="G137" s="142" t="s">
        <v>220</v>
      </c>
      <c r="H137" s="143">
        <v>40</v>
      </c>
      <c r="I137" s="144"/>
      <c r="J137" s="144"/>
      <c r="K137" s="145"/>
      <c r="L137" s="27"/>
      <c r="M137" s="146" t="s">
        <v>1</v>
      </c>
      <c r="N137" s="147" t="s">
        <v>33</v>
      </c>
      <c r="O137" s="148">
        <v>0</v>
      </c>
      <c r="P137" s="148">
        <f t="shared" si="0"/>
        <v>0</v>
      </c>
      <c r="Q137" s="148">
        <v>0</v>
      </c>
      <c r="R137" s="148">
        <f t="shared" si="1"/>
        <v>0</v>
      </c>
      <c r="S137" s="148">
        <v>0</v>
      </c>
      <c r="T137" s="149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157</v>
      </c>
      <c r="AT137" s="150" t="s">
        <v>153</v>
      </c>
      <c r="AU137" s="150" t="s">
        <v>158</v>
      </c>
      <c r="AY137" s="14" t="s">
        <v>150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158</v>
      </c>
      <c r="BK137" s="151">
        <f t="shared" si="8"/>
        <v>0</v>
      </c>
      <c r="BL137" s="14" t="s">
        <v>157</v>
      </c>
      <c r="BM137" s="150" t="s">
        <v>174</v>
      </c>
    </row>
    <row r="138" spans="1:65" s="2" customFormat="1" ht="21.75" customHeight="1">
      <c r="A138" s="26"/>
      <c r="B138" s="138"/>
      <c r="C138" s="139" t="s">
        <v>164</v>
      </c>
      <c r="D138" s="139" t="s">
        <v>153</v>
      </c>
      <c r="E138" s="140" t="s">
        <v>1549</v>
      </c>
      <c r="F138" s="141" t="s">
        <v>1550</v>
      </c>
      <c r="G138" s="142" t="s">
        <v>205</v>
      </c>
      <c r="H138" s="143">
        <v>40</v>
      </c>
      <c r="I138" s="144"/>
      <c r="J138" s="144"/>
      <c r="K138" s="145"/>
      <c r="L138" s="27"/>
      <c r="M138" s="146" t="s">
        <v>1</v>
      </c>
      <c r="N138" s="147" t="s">
        <v>33</v>
      </c>
      <c r="O138" s="148">
        <v>0</v>
      </c>
      <c r="P138" s="148">
        <f t="shared" si="0"/>
        <v>0</v>
      </c>
      <c r="Q138" s="148">
        <v>0</v>
      </c>
      <c r="R138" s="148">
        <f t="shared" si="1"/>
        <v>0</v>
      </c>
      <c r="S138" s="148">
        <v>0</v>
      </c>
      <c r="T138" s="149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157</v>
      </c>
      <c r="AT138" s="150" t="s">
        <v>153</v>
      </c>
      <c r="AU138" s="150" t="s">
        <v>158</v>
      </c>
      <c r="AY138" s="14" t="s">
        <v>150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158</v>
      </c>
      <c r="BK138" s="151">
        <f t="shared" si="8"/>
        <v>0</v>
      </c>
      <c r="BL138" s="14" t="s">
        <v>157</v>
      </c>
      <c r="BM138" s="150" t="s">
        <v>179</v>
      </c>
    </row>
    <row r="139" spans="1:65" s="2" customFormat="1" ht="33" customHeight="1">
      <c r="A139" s="26"/>
      <c r="B139" s="138"/>
      <c r="C139" s="139" t="s">
        <v>180</v>
      </c>
      <c r="D139" s="139" t="s">
        <v>153</v>
      </c>
      <c r="E139" s="140" t="s">
        <v>1551</v>
      </c>
      <c r="F139" s="141" t="s">
        <v>1552</v>
      </c>
      <c r="G139" s="142" t="s">
        <v>156</v>
      </c>
      <c r="H139" s="143">
        <v>4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si="0"/>
        <v>0</v>
      </c>
      <c r="Q139" s="148">
        <v>0</v>
      </c>
      <c r="R139" s="148">
        <f t="shared" si="1"/>
        <v>0</v>
      </c>
      <c r="S139" s="148">
        <v>0</v>
      </c>
      <c r="T139" s="149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157</v>
      </c>
      <c r="AT139" s="150" t="s">
        <v>153</v>
      </c>
      <c r="AU139" s="150" t="s">
        <v>158</v>
      </c>
      <c r="AY139" s="14" t="s">
        <v>150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158</v>
      </c>
      <c r="BK139" s="151">
        <f t="shared" si="8"/>
        <v>0</v>
      </c>
      <c r="BL139" s="14" t="s">
        <v>157</v>
      </c>
      <c r="BM139" s="150" t="s">
        <v>183</v>
      </c>
    </row>
    <row r="140" spans="1:65" s="2" customFormat="1" ht="33" customHeight="1">
      <c r="A140" s="26"/>
      <c r="B140" s="138"/>
      <c r="C140" s="139" t="s">
        <v>169</v>
      </c>
      <c r="D140" s="139" t="s">
        <v>153</v>
      </c>
      <c r="E140" s="140" t="s">
        <v>1553</v>
      </c>
      <c r="F140" s="141" t="s">
        <v>1554</v>
      </c>
      <c r="G140" s="142" t="s">
        <v>173</v>
      </c>
      <c r="H140" s="143">
        <v>107.327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 t="shared" si="0"/>
        <v>0</v>
      </c>
      <c r="Q140" s="148">
        <v>0</v>
      </c>
      <c r="R140" s="148">
        <f t="shared" si="1"/>
        <v>0</v>
      </c>
      <c r="S140" s="148">
        <v>0</v>
      </c>
      <c r="T140" s="149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157</v>
      </c>
      <c r="AT140" s="150" t="s">
        <v>153</v>
      </c>
      <c r="AU140" s="150" t="s">
        <v>158</v>
      </c>
      <c r="AY140" s="14" t="s">
        <v>150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4" t="s">
        <v>158</v>
      </c>
      <c r="BK140" s="151">
        <f t="shared" si="8"/>
        <v>0</v>
      </c>
      <c r="BL140" s="14" t="s">
        <v>157</v>
      </c>
      <c r="BM140" s="150" t="s">
        <v>186</v>
      </c>
    </row>
    <row r="141" spans="1:65" s="12" customFormat="1" ht="22.9" customHeight="1">
      <c r="B141" s="126"/>
      <c r="D141" s="127" t="s">
        <v>66</v>
      </c>
      <c r="E141" s="136" t="s">
        <v>187</v>
      </c>
      <c r="F141" s="136" t="s">
        <v>1413</v>
      </c>
      <c r="J141" s="137"/>
      <c r="L141" s="126"/>
      <c r="M141" s="130"/>
      <c r="N141" s="131"/>
      <c r="O141" s="131"/>
      <c r="P141" s="132">
        <f>SUM(P142:P147)</f>
        <v>0</v>
      </c>
      <c r="Q141" s="131"/>
      <c r="R141" s="132">
        <f>SUM(R142:R147)</f>
        <v>0</v>
      </c>
      <c r="S141" s="131"/>
      <c r="T141" s="133">
        <f>SUM(T142:T147)</f>
        <v>0</v>
      </c>
      <c r="AR141" s="127" t="s">
        <v>75</v>
      </c>
      <c r="AT141" s="134" t="s">
        <v>66</v>
      </c>
      <c r="AU141" s="134" t="s">
        <v>75</v>
      </c>
      <c r="AY141" s="127" t="s">
        <v>150</v>
      </c>
      <c r="BK141" s="135">
        <f>SUM(BK142:BK147)</f>
        <v>0</v>
      </c>
    </row>
    <row r="142" spans="1:65" s="2" customFormat="1" ht="21.75" customHeight="1">
      <c r="A142" s="26"/>
      <c r="B142" s="138"/>
      <c r="C142" s="139" t="s">
        <v>187</v>
      </c>
      <c r="D142" s="139" t="s">
        <v>153</v>
      </c>
      <c r="E142" s="140" t="s">
        <v>1555</v>
      </c>
      <c r="F142" s="141" t="s">
        <v>1556</v>
      </c>
      <c r="G142" s="142" t="s">
        <v>156</v>
      </c>
      <c r="H142" s="143">
        <v>7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 t="shared" ref="P142:P147" si="9">O142*H142</f>
        <v>0</v>
      </c>
      <c r="Q142" s="148">
        <v>0</v>
      </c>
      <c r="R142" s="148">
        <f t="shared" ref="R142:R147" si="10">Q142*H142</f>
        <v>0</v>
      </c>
      <c r="S142" s="148">
        <v>0</v>
      </c>
      <c r="T142" s="149">
        <f t="shared" ref="T142:T147" si="11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157</v>
      </c>
      <c r="AT142" s="150" t="s">
        <v>153</v>
      </c>
      <c r="AU142" s="150" t="s">
        <v>158</v>
      </c>
      <c r="AY142" s="14" t="s">
        <v>150</v>
      </c>
      <c r="BE142" s="151">
        <f t="shared" ref="BE142:BE147" si="12">IF(N142="základná",J142,0)</f>
        <v>0</v>
      </c>
      <c r="BF142" s="151">
        <f t="shared" ref="BF142:BF147" si="13">IF(N142="znížená",J142,0)</f>
        <v>0</v>
      </c>
      <c r="BG142" s="151">
        <f t="shared" ref="BG142:BG147" si="14">IF(N142="zákl. prenesená",J142,0)</f>
        <v>0</v>
      </c>
      <c r="BH142" s="151">
        <f t="shared" ref="BH142:BH147" si="15">IF(N142="zníž. prenesená",J142,0)</f>
        <v>0</v>
      </c>
      <c r="BI142" s="151">
        <f t="shared" ref="BI142:BI147" si="16">IF(N142="nulová",J142,0)</f>
        <v>0</v>
      </c>
      <c r="BJ142" s="14" t="s">
        <v>158</v>
      </c>
      <c r="BK142" s="151">
        <f t="shared" ref="BK142:BK147" si="17">ROUND(I142*H142,2)</f>
        <v>0</v>
      </c>
      <c r="BL142" s="14" t="s">
        <v>157</v>
      </c>
      <c r="BM142" s="150" t="s">
        <v>192</v>
      </c>
    </row>
    <row r="143" spans="1:65" s="2" customFormat="1" ht="33" customHeight="1">
      <c r="A143" s="26"/>
      <c r="B143" s="138"/>
      <c r="C143" s="139" t="s">
        <v>174</v>
      </c>
      <c r="D143" s="139" t="s">
        <v>153</v>
      </c>
      <c r="E143" s="140" t="s">
        <v>1557</v>
      </c>
      <c r="F143" s="141" t="s">
        <v>1558</v>
      </c>
      <c r="G143" s="142" t="s">
        <v>1559</v>
      </c>
      <c r="H143" s="143">
        <v>250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9"/>
        <v>0</v>
      </c>
      <c r="Q143" s="148">
        <v>0</v>
      </c>
      <c r="R143" s="148">
        <f t="shared" si="10"/>
        <v>0</v>
      </c>
      <c r="S143" s="148">
        <v>0</v>
      </c>
      <c r="T143" s="149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157</v>
      </c>
      <c r="AT143" s="150" t="s">
        <v>153</v>
      </c>
      <c r="AU143" s="150" t="s">
        <v>158</v>
      </c>
      <c r="AY143" s="14" t="s">
        <v>150</v>
      </c>
      <c r="BE143" s="151">
        <f t="shared" si="12"/>
        <v>0</v>
      </c>
      <c r="BF143" s="151">
        <f t="shared" si="13"/>
        <v>0</v>
      </c>
      <c r="BG143" s="151">
        <f t="shared" si="14"/>
        <v>0</v>
      </c>
      <c r="BH143" s="151">
        <f t="shared" si="15"/>
        <v>0</v>
      </c>
      <c r="BI143" s="151">
        <f t="shared" si="16"/>
        <v>0</v>
      </c>
      <c r="BJ143" s="14" t="s">
        <v>158</v>
      </c>
      <c r="BK143" s="151">
        <f t="shared" si="17"/>
        <v>0</v>
      </c>
      <c r="BL143" s="14" t="s">
        <v>157</v>
      </c>
      <c r="BM143" s="150" t="s">
        <v>7</v>
      </c>
    </row>
    <row r="144" spans="1:65" s="2" customFormat="1" ht="21.75" customHeight="1">
      <c r="A144" s="26"/>
      <c r="B144" s="138"/>
      <c r="C144" s="139" t="s">
        <v>195</v>
      </c>
      <c r="D144" s="139" t="s">
        <v>153</v>
      </c>
      <c r="E144" s="140" t="s">
        <v>1560</v>
      </c>
      <c r="F144" s="141" t="s">
        <v>1561</v>
      </c>
      <c r="G144" s="142" t="s">
        <v>463</v>
      </c>
      <c r="H144" s="143">
        <v>322</v>
      </c>
      <c r="I144" s="144"/>
      <c r="J144" s="144"/>
      <c r="K144" s="145"/>
      <c r="L144" s="27"/>
      <c r="M144" s="146" t="s">
        <v>1</v>
      </c>
      <c r="N144" s="147" t="s">
        <v>33</v>
      </c>
      <c r="O144" s="148">
        <v>0</v>
      </c>
      <c r="P144" s="148">
        <f t="shared" si="9"/>
        <v>0</v>
      </c>
      <c r="Q144" s="148">
        <v>0</v>
      </c>
      <c r="R144" s="148">
        <f t="shared" si="10"/>
        <v>0</v>
      </c>
      <c r="S144" s="148">
        <v>0</v>
      </c>
      <c r="T144" s="149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157</v>
      </c>
      <c r="AT144" s="150" t="s">
        <v>153</v>
      </c>
      <c r="AU144" s="150" t="s">
        <v>158</v>
      </c>
      <c r="AY144" s="14" t="s">
        <v>150</v>
      </c>
      <c r="BE144" s="151">
        <f t="shared" si="12"/>
        <v>0</v>
      </c>
      <c r="BF144" s="151">
        <f t="shared" si="13"/>
        <v>0</v>
      </c>
      <c r="BG144" s="151">
        <f t="shared" si="14"/>
        <v>0</v>
      </c>
      <c r="BH144" s="151">
        <f t="shared" si="15"/>
        <v>0</v>
      </c>
      <c r="BI144" s="151">
        <f t="shared" si="16"/>
        <v>0</v>
      </c>
      <c r="BJ144" s="14" t="s">
        <v>158</v>
      </c>
      <c r="BK144" s="151">
        <f t="shared" si="17"/>
        <v>0</v>
      </c>
      <c r="BL144" s="14" t="s">
        <v>157</v>
      </c>
      <c r="BM144" s="150" t="s">
        <v>198</v>
      </c>
    </row>
    <row r="145" spans="1:65" s="2" customFormat="1" ht="21.75" customHeight="1">
      <c r="A145" s="26"/>
      <c r="B145" s="138"/>
      <c r="C145" s="139" t="s">
        <v>179</v>
      </c>
      <c r="D145" s="139" t="s">
        <v>153</v>
      </c>
      <c r="E145" s="140" t="s">
        <v>1562</v>
      </c>
      <c r="F145" s="141" t="s">
        <v>1563</v>
      </c>
      <c r="G145" s="142" t="s">
        <v>463</v>
      </c>
      <c r="H145" s="143">
        <v>14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9"/>
        <v>0</v>
      </c>
      <c r="Q145" s="148">
        <v>0</v>
      </c>
      <c r="R145" s="148">
        <f t="shared" si="10"/>
        <v>0</v>
      </c>
      <c r="S145" s="148">
        <v>0</v>
      </c>
      <c r="T145" s="149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157</v>
      </c>
      <c r="AT145" s="150" t="s">
        <v>153</v>
      </c>
      <c r="AU145" s="150" t="s">
        <v>158</v>
      </c>
      <c r="AY145" s="14" t="s">
        <v>150</v>
      </c>
      <c r="BE145" s="151">
        <f t="shared" si="12"/>
        <v>0</v>
      </c>
      <c r="BF145" s="151">
        <f t="shared" si="13"/>
        <v>0</v>
      </c>
      <c r="BG145" s="151">
        <f t="shared" si="14"/>
        <v>0</v>
      </c>
      <c r="BH145" s="151">
        <f t="shared" si="15"/>
        <v>0</v>
      </c>
      <c r="BI145" s="151">
        <f t="shared" si="16"/>
        <v>0</v>
      </c>
      <c r="BJ145" s="14" t="s">
        <v>158</v>
      </c>
      <c r="BK145" s="151">
        <f t="shared" si="17"/>
        <v>0</v>
      </c>
      <c r="BL145" s="14" t="s">
        <v>157</v>
      </c>
      <c r="BM145" s="150" t="s">
        <v>201</v>
      </c>
    </row>
    <row r="146" spans="1:65" s="2" customFormat="1" ht="33" customHeight="1">
      <c r="A146" s="26"/>
      <c r="B146" s="138"/>
      <c r="C146" s="139" t="s">
        <v>202</v>
      </c>
      <c r="D146" s="139" t="s">
        <v>153</v>
      </c>
      <c r="E146" s="140" t="s">
        <v>1564</v>
      </c>
      <c r="F146" s="141" t="s">
        <v>1565</v>
      </c>
      <c r="G146" s="142" t="s">
        <v>205</v>
      </c>
      <c r="H146" s="143">
        <v>640</v>
      </c>
      <c r="I146" s="144"/>
      <c r="J146" s="144"/>
      <c r="K146" s="145"/>
      <c r="L146" s="27"/>
      <c r="M146" s="146" t="s">
        <v>1</v>
      </c>
      <c r="N146" s="147" t="s">
        <v>33</v>
      </c>
      <c r="O146" s="148">
        <v>0</v>
      </c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157</v>
      </c>
      <c r="AT146" s="150" t="s">
        <v>153</v>
      </c>
      <c r="AU146" s="150" t="s">
        <v>158</v>
      </c>
      <c r="AY146" s="14" t="s">
        <v>150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158</v>
      </c>
      <c r="BK146" s="151">
        <f t="shared" si="17"/>
        <v>0</v>
      </c>
      <c r="BL146" s="14" t="s">
        <v>157</v>
      </c>
      <c r="BM146" s="150" t="s">
        <v>206</v>
      </c>
    </row>
    <row r="147" spans="1:65" s="2" customFormat="1" ht="16.5" customHeight="1">
      <c r="A147" s="26"/>
      <c r="B147" s="138"/>
      <c r="C147" s="139" t="s">
        <v>183</v>
      </c>
      <c r="D147" s="139" t="s">
        <v>153</v>
      </c>
      <c r="E147" s="140" t="s">
        <v>1566</v>
      </c>
      <c r="F147" s="141" t="s">
        <v>260</v>
      </c>
      <c r="G147" s="142" t="s">
        <v>205</v>
      </c>
      <c r="H147" s="143">
        <v>640</v>
      </c>
      <c r="I147" s="144"/>
      <c r="J147" s="144"/>
      <c r="K147" s="145"/>
      <c r="L147" s="27"/>
      <c r="M147" s="146" t="s">
        <v>1</v>
      </c>
      <c r="N147" s="147" t="s">
        <v>33</v>
      </c>
      <c r="O147" s="148">
        <v>0</v>
      </c>
      <c r="P147" s="148">
        <f t="shared" si="9"/>
        <v>0</v>
      </c>
      <c r="Q147" s="148">
        <v>0</v>
      </c>
      <c r="R147" s="148">
        <f t="shared" si="10"/>
        <v>0</v>
      </c>
      <c r="S147" s="148">
        <v>0</v>
      </c>
      <c r="T147" s="149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157</v>
      </c>
      <c r="AT147" s="150" t="s">
        <v>153</v>
      </c>
      <c r="AU147" s="150" t="s">
        <v>158</v>
      </c>
      <c r="AY147" s="14" t="s">
        <v>150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158</v>
      </c>
      <c r="BK147" s="151">
        <f t="shared" si="17"/>
        <v>0</v>
      </c>
      <c r="BL147" s="14" t="s">
        <v>157</v>
      </c>
      <c r="BM147" s="150" t="s">
        <v>1567</v>
      </c>
    </row>
    <row r="148" spans="1:65" s="12" customFormat="1" ht="25.9" customHeight="1">
      <c r="B148" s="126"/>
      <c r="D148" s="127" t="s">
        <v>66</v>
      </c>
      <c r="E148" s="128" t="s">
        <v>188</v>
      </c>
      <c r="F148" s="128" t="s">
        <v>1568</v>
      </c>
      <c r="J148" s="129"/>
      <c r="L148" s="126"/>
      <c r="M148" s="130"/>
      <c r="N148" s="131"/>
      <c r="O148" s="131"/>
      <c r="P148" s="132">
        <f>P149+P304+P323+P347+P372+P401+P441+P470</f>
        <v>0</v>
      </c>
      <c r="Q148" s="131"/>
      <c r="R148" s="132">
        <f>R149+R304+R323+R347+R372+R401+R441+R470</f>
        <v>0</v>
      </c>
      <c r="S148" s="131"/>
      <c r="T148" s="133">
        <f>T149+T304+T323+T347+T372+T401+T441+T470</f>
        <v>0</v>
      </c>
      <c r="AR148" s="127" t="s">
        <v>161</v>
      </c>
      <c r="AT148" s="134" t="s">
        <v>66</v>
      </c>
      <c r="AU148" s="134" t="s">
        <v>67</v>
      </c>
      <c r="AY148" s="127" t="s">
        <v>150</v>
      </c>
      <c r="BK148" s="135">
        <f>BK149+BK304+BK323+BK347+BK372+BK401+BK441+BK470</f>
        <v>0</v>
      </c>
    </row>
    <row r="149" spans="1:65" s="12" customFormat="1" ht="22.9" customHeight="1">
      <c r="B149" s="126"/>
      <c r="D149" s="127" t="s">
        <v>66</v>
      </c>
      <c r="E149" s="136" t="s">
        <v>1569</v>
      </c>
      <c r="F149" s="136" t="s">
        <v>1570</v>
      </c>
      <c r="J149" s="137"/>
      <c r="L149" s="126"/>
      <c r="M149" s="130"/>
      <c r="N149" s="131"/>
      <c r="O149" s="131"/>
      <c r="P149" s="132">
        <f>SUM(P150:P303)</f>
        <v>0</v>
      </c>
      <c r="Q149" s="131"/>
      <c r="R149" s="132">
        <f>SUM(R150:R303)</f>
        <v>0</v>
      </c>
      <c r="S149" s="131"/>
      <c r="T149" s="133">
        <f>SUM(T150:T303)</f>
        <v>0</v>
      </c>
      <c r="AR149" s="127" t="s">
        <v>161</v>
      </c>
      <c r="AT149" s="134" t="s">
        <v>66</v>
      </c>
      <c r="AU149" s="134" t="s">
        <v>75</v>
      </c>
      <c r="AY149" s="127" t="s">
        <v>150</v>
      </c>
      <c r="BK149" s="135">
        <f>SUM(BK150:BK303)</f>
        <v>0</v>
      </c>
    </row>
    <row r="150" spans="1:65" s="2" customFormat="1" ht="21.75" customHeight="1">
      <c r="A150" s="26"/>
      <c r="B150" s="138"/>
      <c r="C150" s="139" t="s">
        <v>210</v>
      </c>
      <c r="D150" s="139" t="s">
        <v>153</v>
      </c>
      <c r="E150" s="140" t="s">
        <v>1571</v>
      </c>
      <c r="F150" s="141" t="s">
        <v>1572</v>
      </c>
      <c r="G150" s="142" t="s">
        <v>463</v>
      </c>
      <c r="H150" s="143">
        <v>6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ref="P150:P181" si="18">O150*H150</f>
        <v>0</v>
      </c>
      <c r="Q150" s="148">
        <v>0</v>
      </c>
      <c r="R150" s="148">
        <f t="shared" ref="R150:R181" si="19">Q150*H150</f>
        <v>0</v>
      </c>
      <c r="S150" s="148">
        <v>0</v>
      </c>
      <c r="T150" s="149">
        <f t="shared" ref="T150:T181" si="20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282</v>
      </c>
      <c r="AT150" s="150" t="s">
        <v>153</v>
      </c>
      <c r="AU150" s="150" t="s">
        <v>158</v>
      </c>
      <c r="AY150" s="14" t="s">
        <v>150</v>
      </c>
      <c r="BE150" s="151">
        <f t="shared" ref="BE150:BE181" si="21">IF(N150="základná",J150,0)</f>
        <v>0</v>
      </c>
      <c r="BF150" s="151">
        <f t="shared" ref="BF150:BF181" si="22">IF(N150="znížená",J150,0)</f>
        <v>0</v>
      </c>
      <c r="BG150" s="151">
        <f t="shared" ref="BG150:BG181" si="23">IF(N150="zákl. prenesená",J150,0)</f>
        <v>0</v>
      </c>
      <c r="BH150" s="151">
        <f t="shared" ref="BH150:BH181" si="24">IF(N150="zníž. prenesená",J150,0)</f>
        <v>0</v>
      </c>
      <c r="BI150" s="151">
        <f t="shared" ref="BI150:BI181" si="25">IF(N150="nulová",J150,0)</f>
        <v>0</v>
      </c>
      <c r="BJ150" s="14" t="s">
        <v>158</v>
      </c>
      <c r="BK150" s="151">
        <f t="shared" ref="BK150:BK181" si="26">ROUND(I150*H150,2)</f>
        <v>0</v>
      </c>
      <c r="BL150" s="14" t="s">
        <v>282</v>
      </c>
      <c r="BM150" s="150" t="s">
        <v>209</v>
      </c>
    </row>
    <row r="151" spans="1:65" s="2" customFormat="1" ht="16.5" customHeight="1">
      <c r="A151" s="26"/>
      <c r="B151" s="138"/>
      <c r="C151" s="152" t="s">
        <v>186</v>
      </c>
      <c r="D151" s="152" t="s">
        <v>188</v>
      </c>
      <c r="E151" s="153" t="s">
        <v>1573</v>
      </c>
      <c r="F151" s="154" t="s">
        <v>1574</v>
      </c>
      <c r="G151" s="155" t="s">
        <v>463</v>
      </c>
      <c r="H151" s="156">
        <v>6</v>
      </c>
      <c r="I151" s="157"/>
      <c r="J151" s="157"/>
      <c r="K151" s="158"/>
      <c r="L151" s="159"/>
      <c r="M151" s="160" t="s">
        <v>1</v>
      </c>
      <c r="N151" s="161" t="s">
        <v>33</v>
      </c>
      <c r="O151" s="148">
        <v>0</v>
      </c>
      <c r="P151" s="148">
        <f t="shared" si="18"/>
        <v>0</v>
      </c>
      <c r="Q151" s="148">
        <v>0</v>
      </c>
      <c r="R151" s="148">
        <f t="shared" si="19"/>
        <v>0</v>
      </c>
      <c r="S151" s="148">
        <v>0</v>
      </c>
      <c r="T151" s="149">
        <f t="shared" si="20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1092</v>
      </c>
      <c r="AT151" s="150" t="s">
        <v>188</v>
      </c>
      <c r="AU151" s="150" t="s">
        <v>158</v>
      </c>
      <c r="AY151" s="14" t="s">
        <v>150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158</v>
      </c>
      <c r="BK151" s="151">
        <f t="shared" si="26"/>
        <v>0</v>
      </c>
      <c r="BL151" s="14" t="s">
        <v>282</v>
      </c>
      <c r="BM151" s="150" t="s">
        <v>213</v>
      </c>
    </row>
    <row r="152" spans="1:65" s="2" customFormat="1" ht="21.75" customHeight="1">
      <c r="A152" s="26"/>
      <c r="B152" s="138"/>
      <c r="C152" s="139" t="s">
        <v>217</v>
      </c>
      <c r="D152" s="139" t="s">
        <v>153</v>
      </c>
      <c r="E152" s="140" t="s">
        <v>1575</v>
      </c>
      <c r="F152" s="141" t="s">
        <v>1576</v>
      </c>
      <c r="G152" s="142" t="s">
        <v>205</v>
      </c>
      <c r="H152" s="143">
        <v>60</v>
      </c>
      <c r="I152" s="144"/>
      <c r="J152" s="144"/>
      <c r="K152" s="145"/>
      <c r="L152" s="27"/>
      <c r="M152" s="146" t="s">
        <v>1</v>
      </c>
      <c r="N152" s="147" t="s">
        <v>33</v>
      </c>
      <c r="O152" s="148">
        <v>0</v>
      </c>
      <c r="P152" s="148">
        <f t="shared" si="18"/>
        <v>0</v>
      </c>
      <c r="Q152" s="148">
        <v>0</v>
      </c>
      <c r="R152" s="148">
        <f t="shared" si="19"/>
        <v>0</v>
      </c>
      <c r="S152" s="148">
        <v>0</v>
      </c>
      <c r="T152" s="149">
        <f t="shared" si="20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282</v>
      </c>
      <c r="AT152" s="150" t="s">
        <v>153</v>
      </c>
      <c r="AU152" s="150" t="s">
        <v>158</v>
      </c>
      <c r="AY152" s="14" t="s">
        <v>150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158</v>
      </c>
      <c r="BK152" s="151">
        <f t="shared" si="26"/>
        <v>0</v>
      </c>
      <c r="BL152" s="14" t="s">
        <v>282</v>
      </c>
      <c r="BM152" s="150" t="s">
        <v>216</v>
      </c>
    </row>
    <row r="153" spans="1:65" s="2" customFormat="1" ht="21.75" customHeight="1">
      <c r="A153" s="26"/>
      <c r="B153" s="138"/>
      <c r="C153" s="152" t="s">
        <v>192</v>
      </c>
      <c r="D153" s="152" t="s">
        <v>188</v>
      </c>
      <c r="E153" s="153" t="s">
        <v>1577</v>
      </c>
      <c r="F153" s="154" t="s">
        <v>1578</v>
      </c>
      <c r="G153" s="155" t="s">
        <v>205</v>
      </c>
      <c r="H153" s="156">
        <v>63</v>
      </c>
      <c r="I153" s="157"/>
      <c r="J153" s="157"/>
      <c r="K153" s="158"/>
      <c r="L153" s="159"/>
      <c r="M153" s="160" t="s">
        <v>1</v>
      </c>
      <c r="N153" s="161" t="s">
        <v>33</v>
      </c>
      <c r="O153" s="148">
        <v>0</v>
      </c>
      <c r="P153" s="148">
        <f t="shared" si="18"/>
        <v>0</v>
      </c>
      <c r="Q153" s="148">
        <v>0</v>
      </c>
      <c r="R153" s="148">
        <f t="shared" si="19"/>
        <v>0</v>
      </c>
      <c r="S153" s="148">
        <v>0</v>
      </c>
      <c r="T153" s="149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1092</v>
      </c>
      <c r="AT153" s="150" t="s">
        <v>188</v>
      </c>
      <c r="AU153" s="150" t="s">
        <v>158</v>
      </c>
      <c r="AY153" s="14" t="s">
        <v>150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158</v>
      </c>
      <c r="BK153" s="151">
        <f t="shared" si="26"/>
        <v>0</v>
      </c>
      <c r="BL153" s="14" t="s">
        <v>282</v>
      </c>
      <c r="BM153" s="150" t="s">
        <v>221</v>
      </c>
    </row>
    <row r="154" spans="1:65" s="2" customFormat="1" ht="21.75" customHeight="1">
      <c r="A154" s="26"/>
      <c r="B154" s="138"/>
      <c r="C154" s="139" t="s">
        <v>225</v>
      </c>
      <c r="D154" s="139" t="s">
        <v>153</v>
      </c>
      <c r="E154" s="140" t="s">
        <v>1579</v>
      </c>
      <c r="F154" s="141" t="s">
        <v>1580</v>
      </c>
      <c r="G154" s="142" t="s">
        <v>205</v>
      </c>
      <c r="H154" s="143">
        <v>90</v>
      </c>
      <c r="I154" s="144"/>
      <c r="J154" s="144"/>
      <c r="K154" s="145"/>
      <c r="L154" s="27"/>
      <c r="M154" s="146" t="s">
        <v>1</v>
      </c>
      <c r="N154" s="147" t="s">
        <v>33</v>
      </c>
      <c r="O154" s="148">
        <v>0</v>
      </c>
      <c r="P154" s="148">
        <f t="shared" si="18"/>
        <v>0</v>
      </c>
      <c r="Q154" s="148">
        <v>0</v>
      </c>
      <c r="R154" s="148">
        <f t="shared" si="19"/>
        <v>0</v>
      </c>
      <c r="S154" s="148">
        <v>0</v>
      </c>
      <c r="T154" s="149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282</v>
      </c>
      <c r="AT154" s="150" t="s">
        <v>153</v>
      </c>
      <c r="AU154" s="150" t="s">
        <v>158</v>
      </c>
      <c r="AY154" s="14" t="s">
        <v>150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158</v>
      </c>
      <c r="BK154" s="151">
        <f t="shared" si="26"/>
        <v>0</v>
      </c>
      <c r="BL154" s="14" t="s">
        <v>282</v>
      </c>
      <c r="BM154" s="150" t="s">
        <v>224</v>
      </c>
    </row>
    <row r="155" spans="1:65" s="2" customFormat="1" ht="21.75" customHeight="1">
      <c r="A155" s="26"/>
      <c r="B155" s="138"/>
      <c r="C155" s="152" t="s">
        <v>7</v>
      </c>
      <c r="D155" s="152" t="s">
        <v>188</v>
      </c>
      <c r="E155" s="153" t="s">
        <v>1581</v>
      </c>
      <c r="F155" s="154" t="s">
        <v>1582</v>
      </c>
      <c r="G155" s="155" t="s">
        <v>205</v>
      </c>
      <c r="H155" s="156">
        <v>94.5</v>
      </c>
      <c r="I155" s="157"/>
      <c r="J155" s="157"/>
      <c r="K155" s="158"/>
      <c r="L155" s="159"/>
      <c r="M155" s="160" t="s">
        <v>1</v>
      </c>
      <c r="N155" s="161" t="s">
        <v>33</v>
      </c>
      <c r="O155" s="148">
        <v>0</v>
      </c>
      <c r="P155" s="148">
        <f t="shared" si="18"/>
        <v>0</v>
      </c>
      <c r="Q155" s="148">
        <v>0</v>
      </c>
      <c r="R155" s="148">
        <f t="shared" si="19"/>
        <v>0</v>
      </c>
      <c r="S155" s="148">
        <v>0</v>
      </c>
      <c r="T155" s="149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1092</v>
      </c>
      <c r="AT155" s="150" t="s">
        <v>188</v>
      </c>
      <c r="AU155" s="150" t="s">
        <v>158</v>
      </c>
      <c r="AY155" s="14" t="s">
        <v>150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158</v>
      </c>
      <c r="BK155" s="151">
        <f t="shared" si="26"/>
        <v>0</v>
      </c>
      <c r="BL155" s="14" t="s">
        <v>282</v>
      </c>
      <c r="BM155" s="150" t="s">
        <v>229</v>
      </c>
    </row>
    <row r="156" spans="1:65" s="2" customFormat="1" ht="21.75" customHeight="1">
      <c r="A156" s="26"/>
      <c r="B156" s="138"/>
      <c r="C156" s="139" t="s">
        <v>235</v>
      </c>
      <c r="D156" s="139" t="s">
        <v>153</v>
      </c>
      <c r="E156" s="140" t="s">
        <v>1583</v>
      </c>
      <c r="F156" s="141" t="s">
        <v>1584</v>
      </c>
      <c r="G156" s="142" t="s">
        <v>205</v>
      </c>
      <c r="H156" s="143">
        <v>30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18"/>
        <v>0</v>
      </c>
      <c r="Q156" s="148">
        <v>0</v>
      </c>
      <c r="R156" s="148">
        <f t="shared" si="19"/>
        <v>0</v>
      </c>
      <c r="S156" s="148">
        <v>0</v>
      </c>
      <c r="T156" s="149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282</v>
      </c>
      <c r="AT156" s="150" t="s">
        <v>153</v>
      </c>
      <c r="AU156" s="150" t="s">
        <v>158</v>
      </c>
      <c r="AY156" s="14" t="s">
        <v>150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158</v>
      </c>
      <c r="BK156" s="151">
        <f t="shared" si="26"/>
        <v>0</v>
      </c>
      <c r="BL156" s="14" t="s">
        <v>282</v>
      </c>
      <c r="BM156" s="150" t="s">
        <v>232</v>
      </c>
    </row>
    <row r="157" spans="1:65" s="2" customFormat="1" ht="21.75" customHeight="1">
      <c r="A157" s="26"/>
      <c r="B157" s="138"/>
      <c r="C157" s="152" t="s">
        <v>198</v>
      </c>
      <c r="D157" s="152" t="s">
        <v>188</v>
      </c>
      <c r="E157" s="153" t="s">
        <v>1585</v>
      </c>
      <c r="F157" s="154" t="s">
        <v>1586</v>
      </c>
      <c r="G157" s="155" t="s">
        <v>205</v>
      </c>
      <c r="H157" s="156">
        <v>31.5</v>
      </c>
      <c r="I157" s="157"/>
      <c r="J157" s="157"/>
      <c r="K157" s="158"/>
      <c r="L157" s="159"/>
      <c r="M157" s="160" t="s">
        <v>1</v>
      </c>
      <c r="N157" s="161" t="s">
        <v>33</v>
      </c>
      <c r="O157" s="148">
        <v>0</v>
      </c>
      <c r="P157" s="148">
        <f t="shared" si="18"/>
        <v>0</v>
      </c>
      <c r="Q157" s="148">
        <v>0</v>
      </c>
      <c r="R157" s="148">
        <f t="shared" si="19"/>
        <v>0</v>
      </c>
      <c r="S157" s="148">
        <v>0</v>
      </c>
      <c r="T157" s="149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1092</v>
      </c>
      <c r="AT157" s="150" t="s">
        <v>188</v>
      </c>
      <c r="AU157" s="150" t="s">
        <v>158</v>
      </c>
      <c r="AY157" s="14" t="s">
        <v>150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158</v>
      </c>
      <c r="BK157" s="151">
        <f t="shared" si="26"/>
        <v>0</v>
      </c>
      <c r="BL157" s="14" t="s">
        <v>282</v>
      </c>
      <c r="BM157" s="150" t="s">
        <v>238</v>
      </c>
    </row>
    <row r="158" spans="1:65" s="2" customFormat="1" ht="21.75" customHeight="1">
      <c r="A158" s="26"/>
      <c r="B158" s="138"/>
      <c r="C158" s="139" t="s">
        <v>242</v>
      </c>
      <c r="D158" s="139" t="s">
        <v>153</v>
      </c>
      <c r="E158" s="140" t="s">
        <v>1587</v>
      </c>
      <c r="F158" s="141" t="s">
        <v>1588</v>
      </c>
      <c r="G158" s="142" t="s">
        <v>205</v>
      </c>
      <c r="H158" s="143">
        <v>120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si="18"/>
        <v>0</v>
      </c>
      <c r="Q158" s="148">
        <v>0</v>
      </c>
      <c r="R158" s="148">
        <f t="shared" si="19"/>
        <v>0</v>
      </c>
      <c r="S158" s="148">
        <v>0</v>
      </c>
      <c r="T158" s="149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282</v>
      </c>
      <c r="AT158" s="150" t="s">
        <v>153</v>
      </c>
      <c r="AU158" s="150" t="s">
        <v>158</v>
      </c>
      <c r="AY158" s="14" t="s">
        <v>150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158</v>
      </c>
      <c r="BK158" s="151">
        <f t="shared" si="26"/>
        <v>0</v>
      </c>
      <c r="BL158" s="14" t="s">
        <v>282</v>
      </c>
      <c r="BM158" s="150" t="s">
        <v>241</v>
      </c>
    </row>
    <row r="159" spans="1:65" s="2" customFormat="1" ht="21.75" customHeight="1">
      <c r="A159" s="26"/>
      <c r="B159" s="138"/>
      <c r="C159" s="152" t="s">
        <v>201</v>
      </c>
      <c r="D159" s="152" t="s">
        <v>188</v>
      </c>
      <c r="E159" s="153" t="s">
        <v>1589</v>
      </c>
      <c r="F159" s="154" t="s">
        <v>1590</v>
      </c>
      <c r="G159" s="155" t="s">
        <v>205</v>
      </c>
      <c r="H159" s="156">
        <v>126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18"/>
        <v>0</v>
      </c>
      <c r="Q159" s="148">
        <v>0</v>
      </c>
      <c r="R159" s="148">
        <f t="shared" si="19"/>
        <v>0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1092</v>
      </c>
      <c r="AT159" s="150" t="s">
        <v>188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282</v>
      </c>
      <c r="BM159" s="150" t="s">
        <v>245</v>
      </c>
    </row>
    <row r="160" spans="1:65" s="2" customFormat="1" ht="21.75" customHeight="1">
      <c r="A160" s="26"/>
      <c r="B160" s="138"/>
      <c r="C160" s="139" t="s">
        <v>251</v>
      </c>
      <c r="D160" s="139" t="s">
        <v>153</v>
      </c>
      <c r="E160" s="140" t="s">
        <v>1591</v>
      </c>
      <c r="F160" s="141" t="s">
        <v>1592</v>
      </c>
      <c r="G160" s="142" t="s">
        <v>205</v>
      </c>
      <c r="H160" s="143">
        <v>1600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18"/>
        <v>0</v>
      </c>
      <c r="Q160" s="148">
        <v>0</v>
      </c>
      <c r="R160" s="148">
        <f t="shared" si="19"/>
        <v>0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282</v>
      </c>
      <c r="AT160" s="150" t="s">
        <v>153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282</v>
      </c>
      <c r="BM160" s="150" t="s">
        <v>248</v>
      </c>
    </row>
    <row r="161" spans="1:65" s="2" customFormat="1" ht="21.75" customHeight="1">
      <c r="A161" s="26"/>
      <c r="B161" s="138"/>
      <c r="C161" s="152" t="s">
        <v>206</v>
      </c>
      <c r="D161" s="152" t="s">
        <v>188</v>
      </c>
      <c r="E161" s="153" t="s">
        <v>1593</v>
      </c>
      <c r="F161" s="154" t="s">
        <v>1594</v>
      </c>
      <c r="G161" s="155" t="s">
        <v>205</v>
      </c>
      <c r="H161" s="156">
        <v>1680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18"/>
        <v>0</v>
      </c>
      <c r="Q161" s="148">
        <v>0</v>
      </c>
      <c r="R161" s="148">
        <f t="shared" si="19"/>
        <v>0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1092</v>
      </c>
      <c r="AT161" s="150" t="s">
        <v>188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282</v>
      </c>
      <c r="BM161" s="150" t="s">
        <v>254</v>
      </c>
    </row>
    <row r="162" spans="1:65" s="2" customFormat="1" ht="21.75" customHeight="1">
      <c r="A162" s="26"/>
      <c r="B162" s="138"/>
      <c r="C162" s="139" t="s">
        <v>258</v>
      </c>
      <c r="D162" s="139" t="s">
        <v>153</v>
      </c>
      <c r="E162" s="140" t="s">
        <v>1595</v>
      </c>
      <c r="F162" s="141" t="s">
        <v>1596</v>
      </c>
      <c r="G162" s="142" t="s">
        <v>205</v>
      </c>
      <c r="H162" s="143">
        <v>1280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18"/>
        <v>0</v>
      </c>
      <c r="Q162" s="148">
        <v>0</v>
      </c>
      <c r="R162" s="148">
        <f t="shared" si="19"/>
        <v>0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282</v>
      </c>
      <c r="AT162" s="150" t="s">
        <v>153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282</v>
      </c>
      <c r="BM162" s="150" t="s">
        <v>257</v>
      </c>
    </row>
    <row r="163" spans="1:65" s="2" customFormat="1" ht="21.75" customHeight="1">
      <c r="A163" s="26"/>
      <c r="B163" s="138"/>
      <c r="C163" s="152" t="s">
        <v>209</v>
      </c>
      <c r="D163" s="152" t="s">
        <v>188</v>
      </c>
      <c r="E163" s="153" t="s">
        <v>1597</v>
      </c>
      <c r="F163" s="154" t="s">
        <v>1598</v>
      </c>
      <c r="G163" s="155" t="s">
        <v>205</v>
      </c>
      <c r="H163" s="156">
        <v>1344</v>
      </c>
      <c r="I163" s="157"/>
      <c r="J163" s="157"/>
      <c r="K163" s="158"/>
      <c r="L163" s="159"/>
      <c r="M163" s="160" t="s">
        <v>1</v>
      </c>
      <c r="N163" s="161" t="s">
        <v>33</v>
      </c>
      <c r="O163" s="148">
        <v>0</v>
      </c>
      <c r="P163" s="148">
        <f t="shared" si="18"/>
        <v>0</v>
      </c>
      <c r="Q163" s="148">
        <v>0</v>
      </c>
      <c r="R163" s="148">
        <f t="shared" si="19"/>
        <v>0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1092</v>
      </c>
      <c r="AT163" s="150" t="s">
        <v>188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282</v>
      </c>
      <c r="BM163" s="150" t="s">
        <v>261</v>
      </c>
    </row>
    <row r="164" spans="1:65" s="2" customFormat="1" ht="21.75" customHeight="1">
      <c r="A164" s="26"/>
      <c r="B164" s="138"/>
      <c r="C164" s="139" t="s">
        <v>265</v>
      </c>
      <c r="D164" s="139" t="s">
        <v>153</v>
      </c>
      <c r="E164" s="140" t="s">
        <v>1595</v>
      </c>
      <c r="F164" s="141" t="s">
        <v>1596</v>
      </c>
      <c r="G164" s="142" t="s">
        <v>205</v>
      </c>
      <c r="H164" s="143">
        <v>310</v>
      </c>
      <c r="I164" s="144"/>
      <c r="J164" s="144"/>
      <c r="K164" s="145"/>
      <c r="L164" s="27"/>
      <c r="M164" s="146" t="s">
        <v>1</v>
      </c>
      <c r="N164" s="147" t="s">
        <v>33</v>
      </c>
      <c r="O164" s="148">
        <v>0</v>
      </c>
      <c r="P164" s="148">
        <f t="shared" si="18"/>
        <v>0</v>
      </c>
      <c r="Q164" s="148">
        <v>0</v>
      </c>
      <c r="R164" s="148">
        <f t="shared" si="19"/>
        <v>0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282</v>
      </c>
      <c r="AT164" s="150" t="s">
        <v>153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282</v>
      </c>
      <c r="BM164" s="150" t="s">
        <v>264</v>
      </c>
    </row>
    <row r="165" spans="1:65" s="2" customFormat="1" ht="21.75" customHeight="1">
      <c r="A165" s="26"/>
      <c r="B165" s="138"/>
      <c r="C165" s="152" t="s">
        <v>213</v>
      </c>
      <c r="D165" s="152" t="s">
        <v>188</v>
      </c>
      <c r="E165" s="153" t="s">
        <v>1599</v>
      </c>
      <c r="F165" s="154" t="s">
        <v>1600</v>
      </c>
      <c r="G165" s="155" t="s">
        <v>205</v>
      </c>
      <c r="H165" s="156">
        <v>325.5</v>
      </c>
      <c r="I165" s="157"/>
      <c r="J165" s="157"/>
      <c r="K165" s="158"/>
      <c r="L165" s="159"/>
      <c r="M165" s="160" t="s">
        <v>1</v>
      </c>
      <c r="N165" s="161" t="s">
        <v>33</v>
      </c>
      <c r="O165" s="148">
        <v>0</v>
      </c>
      <c r="P165" s="148">
        <f t="shared" si="18"/>
        <v>0</v>
      </c>
      <c r="Q165" s="148">
        <v>0</v>
      </c>
      <c r="R165" s="148">
        <f t="shared" si="19"/>
        <v>0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1092</v>
      </c>
      <c r="AT165" s="150" t="s">
        <v>188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282</v>
      </c>
      <c r="BM165" s="150" t="s">
        <v>268</v>
      </c>
    </row>
    <row r="166" spans="1:65" s="2" customFormat="1" ht="21.75" customHeight="1">
      <c r="A166" s="26"/>
      <c r="B166" s="138"/>
      <c r="C166" s="139" t="s">
        <v>272</v>
      </c>
      <c r="D166" s="139" t="s">
        <v>153</v>
      </c>
      <c r="E166" s="140" t="s">
        <v>1601</v>
      </c>
      <c r="F166" s="141" t="s">
        <v>1602</v>
      </c>
      <c r="G166" s="142" t="s">
        <v>205</v>
      </c>
      <c r="H166" s="143">
        <v>180</v>
      </c>
      <c r="I166" s="144"/>
      <c r="J166" s="144"/>
      <c r="K166" s="145"/>
      <c r="L166" s="27"/>
      <c r="M166" s="146" t="s">
        <v>1</v>
      </c>
      <c r="N166" s="147" t="s">
        <v>33</v>
      </c>
      <c r="O166" s="148">
        <v>0</v>
      </c>
      <c r="P166" s="148">
        <f t="shared" si="18"/>
        <v>0</v>
      </c>
      <c r="Q166" s="148">
        <v>0</v>
      </c>
      <c r="R166" s="148">
        <f t="shared" si="19"/>
        <v>0</v>
      </c>
      <c r="S166" s="148">
        <v>0</v>
      </c>
      <c r="T166" s="149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282</v>
      </c>
      <c r="AT166" s="150" t="s">
        <v>153</v>
      </c>
      <c r="AU166" s="150" t="s">
        <v>158</v>
      </c>
      <c r="AY166" s="14" t="s">
        <v>150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158</v>
      </c>
      <c r="BK166" s="151">
        <f t="shared" si="26"/>
        <v>0</v>
      </c>
      <c r="BL166" s="14" t="s">
        <v>282</v>
      </c>
      <c r="BM166" s="150" t="s">
        <v>271</v>
      </c>
    </row>
    <row r="167" spans="1:65" s="2" customFormat="1" ht="21.75" customHeight="1">
      <c r="A167" s="26"/>
      <c r="B167" s="138"/>
      <c r="C167" s="152" t="s">
        <v>216</v>
      </c>
      <c r="D167" s="152" t="s">
        <v>188</v>
      </c>
      <c r="E167" s="153" t="s">
        <v>1603</v>
      </c>
      <c r="F167" s="154" t="s">
        <v>1604</v>
      </c>
      <c r="G167" s="155" t="s">
        <v>205</v>
      </c>
      <c r="H167" s="156">
        <v>189</v>
      </c>
      <c r="I167" s="157"/>
      <c r="J167" s="157"/>
      <c r="K167" s="158"/>
      <c r="L167" s="159"/>
      <c r="M167" s="160" t="s">
        <v>1</v>
      </c>
      <c r="N167" s="161" t="s">
        <v>33</v>
      </c>
      <c r="O167" s="148">
        <v>0</v>
      </c>
      <c r="P167" s="148">
        <f t="shared" si="18"/>
        <v>0</v>
      </c>
      <c r="Q167" s="148">
        <v>0</v>
      </c>
      <c r="R167" s="148">
        <f t="shared" si="19"/>
        <v>0</v>
      </c>
      <c r="S167" s="148">
        <v>0</v>
      </c>
      <c r="T167" s="149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1092</v>
      </c>
      <c r="AT167" s="150" t="s">
        <v>188</v>
      </c>
      <c r="AU167" s="150" t="s">
        <v>158</v>
      </c>
      <c r="AY167" s="14" t="s">
        <v>150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158</v>
      </c>
      <c r="BK167" s="151">
        <f t="shared" si="26"/>
        <v>0</v>
      </c>
      <c r="BL167" s="14" t="s">
        <v>282</v>
      </c>
      <c r="BM167" s="150" t="s">
        <v>278</v>
      </c>
    </row>
    <row r="168" spans="1:65" s="2" customFormat="1" ht="21.75" customHeight="1">
      <c r="A168" s="26"/>
      <c r="B168" s="138"/>
      <c r="C168" s="139" t="s">
        <v>279</v>
      </c>
      <c r="D168" s="139" t="s">
        <v>153</v>
      </c>
      <c r="E168" s="140" t="s">
        <v>1605</v>
      </c>
      <c r="F168" s="141" t="s">
        <v>1606</v>
      </c>
      <c r="G168" s="142" t="s">
        <v>205</v>
      </c>
      <c r="H168" s="143">
        <v>20</v>
      </c>
      <c r="I168" s="144"/>
      <c r="J168" s="144"/>
      <c r="K168" s="145"/>
      <c r="L168" s="27"/>
      <c r="M168" s="146" t="s">
        <v>1</v>
      </c>
      <c r="N168" s="147" t="s">
        <v>33</v>
      </c>
      <c r="O168" s="148">
        <v>0</v>
      </c>
      <c r="P168" s="148">
        <f t="shared" si="18"/>
        <v>0</v>
      </c>
      <c r="Q168" s="148">
        <v>0</v>
      </c>
      <c r="R168" s="148">
        <f t="shared" si="19"/>
        <v>0</v>
      </c>
      <c r="S168" s="148">
        <v>0</v>
      </c>
      <c r="T168" s="149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282</v>
      </c>
      <c r="AT168" s="150" t="s">
        <v>153</v>
      </c>
      <c r="AU168" s="150" t="s">
        <v>158</v>
      </c>
      <c r="AY168" s="14" t="s">
        <v>150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158</v>
      </c>
      <c r="BK168" s="151">
        <f t="shared" si="26"/>
        <v>0</v>
      </c>
      <c r="BL168" s="14" t="s">
        <v>282</v>
      </c>
      <c r="BM168" s="150" t="s">
        <v>282</v>
      </c>
    </row>
    <row r="169" spans="1:65" s="2" customFormat="1" ht="16.5" customHeight="1">
      <c r="A169" s="26"/>
      <c r="B169" s="138"/>
      <c r="C169" s="152" t="s">
        <v>221</v>
      </c>
      <c r="D169" s="152" t="s">
        <v>188</v>
      </c>
      <c r="E169" s="153" t="s">
        <v>1607</v>
      </c>
      <c r="F169" s="154" t="s">
        <v>1608</v>
      </c>
      <c r="G169" s="155" t="s">
        <v>205</v>
      </c>
      <c r="H169" s="156">
        <v>21</v>
      </c>
      <c r="I169" s="157"/>
      <c r="J169" s="157"/>
      <c r="K169" s="158"/>
      <c r="L169" s="159"/>
      <c r="M169" s="160" t="s">
        <v>1</v>
      </c>
      <c r="N169" s="161" t="s">
        <v>33</v>
      </c>
      <c r="O169" s="148">
        <v>0</v>
      </c>
      <c r="P169" s="148">
        <f t="shared" si="18"/>
        <v>0</v>
      </c>
      <c r="Q169" s="148">
        <v>0</v>
      </c>
      <c r="R169" s="148">
        <f t="shared" si="19"/>
        <v>0</v>
      </c>
      <c r="S169" s="148">
        <v>0</v>
      </c>
      <c r="T169" s="149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1092</v>
      </c>
      <c r="AT169" s="150" t="s">
        <v>188</v>
      </c>
      <c r="AU169" s="150" t="s">
        <v>158</v>
      </c>
      <c r="AY169" s="14" t="s">
        <v>150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158</v>
      </c>
      <c r="BK169" s="151">
        <f t="shared" si="26"/>
        <v>0</v>
      </c>
      <c r="BL169" s="14" t="s">
        <v>282</v>
      </c>
      <c r="BM169" s="150" t="s">
        <v>285</v>
      </c>
    </row>
    <row r="170" spans="1:65" s="2" customFormat="1" ht="21.75" customHeight="1">
      <c r="A170" s="26"/>
      <c r="B170" s="138"/>
      <c r="C170" s="139" t="s">
        <v>286</v>
      </c>
      <c r="D170" s="139" t="s">
        <v>153</v>
      </c>
      <c r="E170" s="140" t="s">
        <v>1609</v>
      </c>
      <c r="F170" s="141" t="s">
        <v>1610</v>
      </c>
      <c r="G170" s="142" t="s">
        <v>205</v>
      </c>
      <c r="H170" s="143">
        <v>120</v>
      </c>
      <c r="I170" s="144"/>
      <c r="J170" s="144"/>
      <c r="K170" s="145"/>
      <c r="L170" s="27"/>
      <c r="M170" s="146" t="s">
        <v>1</v>
      </c>
      <c r="N170" s="147" t="s">
        <v>33</v>
      </c>
      <c r="O170" s="148">
        <v>0</v>
      </c>
      <c r="P170" s="148">
        <f t="shared" si="18"/>
        <v>0</v>
      </c>
      <c r="Q170" s="148">
        <v>0</v>
      </c>
      <c r="R170" s="148">
        <f t="shared" si="19"/>
        <v>0</v>
      </c>
      <c r="S170" s="148">
        <v>0</v>
      </c>
      <c r="T170" s="149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282</v>
      </c>
      <c r="AT170" s="150" t="s">
        <v>153</v>
      </c>
      <c r="AU170" s="150" t="s">
        <v>158</v>
      </c>
      <c r="AY170" s="14" t="s">
        <v>150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158</v>
      </c>
      <c r="BK170" s="151">
        <f t="shared" si="26"/>
        <v>0</v>
      </c>
      <c r="BL170" s="14" t="s">
        <v>282</v>
      </c>
      <c r="BM170" s="150" t="s">
        <v>289</v>
      </c>
    </row>
    <row r="171" spans="1:65" s="2" customFormat="1" ht="16.5" customHeight="1">
      <c r="A171" s="26"/>
      <c r="B171" s="138"/>
      <c r="C171" s="152" t="s">
        <v>224</v>
      </c>
      <c r="D171" s="152" t="s">
        <v>188</v>
      </c>
      <c r="E171" s="153" t="s">
        <v>1611</v>
      </c>
      <c r="F171" s="154" t="s">
        <v>1612</v>
      </c>
      <c r="G171" s="155" t="s">
        <v>205</v>
      </c>
      <c r="H171" s="156">
        <v>126</v>
      </c>
      <c r="I171" s="157"/>
      <c r="J171" s="157"/>
      <c r="K171" s="158"/>
      <c r="L171" s="159"/>
      <c r="M171" s="160" t="s">
        <v>1</v>
      </c>
      <c r="N171" s="161" t="s">
        <v>33</v>
      </c>
      <c r="O171" s="148">
        <v>0</v>
      </c>
      <c r="P171" s="148">
        <f t="shared" si="18"/>
        <v>0</v>
      </c>
      <c r="Q171" s="148">
        <v>0</v>
      </c>
      <c r="R171" s="148">
        <f t="shared" si="19"/>
        <v>0</v>
      </c>
      <c r="S171" s="148">
        <v>0</v>
      </c>
      <c r="T171" s="149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1092</v>
      </c>
      <c r="AT171" s="150" t="s">
        <v>188</v>
      </c>
      <c r="AU171" s="150" t="s">
        <v>158</v>
      </c>
      <c r="AY171" s="14" t="s">
        <v>150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158</v>
      </c>
      <c r="BK171" s="151">
        <f t="shared" si="26"/>
        <v>0</v>
      </c>
      <c r="BL171" s="14" t="s">
        <v>282</v>
      </c>
      <c r="BM171" s="150" t="s">
        <v>292</v>
      </c>
    </row>
    <row r="172" spans="1:65" s="2" customFormat="1" ht="21.75" customHeight="1">
      <c r="A172" s="26"/>
      <c r="B172" s="138"/>
      <c r="C172" s="139" t="s">
        <v>293</v>
      </c>
      <c r="D172" s="139" t="s">
        <v>153</v>
      </c>
      <c r="E172" s="140" t="s">
        <v>1613</v>
      </c>
      <c r="F172" s="141" t="s">
        <v>1614</v>
      </c>
      <c r="G172" s="142" t="s">
        <v>205</v>
      </c>
      <c r="H172" s="143">
        <v>250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 t="shared" si="18"/>
        <v>0</v>
      </c>
      <c r="Q172" s="148">
        <v>0</v>
      </c>
      <c r="R172" s="148">
        <f t="shared" si="19"/>
        <v>0</v>
      </c>
      <c r="S172" s="148">
        <v>0</v>
      </c>
      <c r="T172" s="149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282</v>
      </c>
      <c r="AT172" s="150" t="s">
        <v>153</v>
      </c>
      <c r="AU172" s="150" t="s">
        <v>158</v>
      </c>
      <c r="AY172" s="14" t="s">
        <v>150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158</v>
      </c>
      <c r="BK172" s="151">
        <f t="shared" si="26"/>
        <v>0</v>
      </c>
      <c r="BL172" s="14" t="s">
        <v>282</v>
      </c>
      <c r="BM172" s="150" t="s">
        <v>297</v>
      </c>
    </row>
    <row r="173" spans="1:65" s="2" customFormat="1" ht="16.5" customHeight="1">
      <c r="A173" s="26"/>
      <c r="B173" s="138"/>
      <c r="C173" s="152" t="s">
        <v>229</v>
      </c>
      <c r="D173" s="152" t="s">
        <v>188</v>
      </c>
      <c r="E173" s="153" t="s">
        <v>1615</v>
      </c>
      <c r="F173" s="154" t="s">
        <v>1616</v>
      </c>
      <c r="G173" s="155" t="s">
        <v>205</v>
      </c>
      <c r="H173" s="156">
        <v>262.5</v>
      </c>
      <c r="I173" s="157"/>
      <c r="J173" s="157"/>
      <c r="K173" s="158"/>
      <c r="L173" s="159"/>
      <c r="M173" s="160" t="s">
        <v>1</v>
      </c>
      <c r="N173" s="161" t="s">
        <v>33</v>
      </c>
      <c r="O173" s="148">
        <v>0</v>
      </c>
      <c r="P173" s="148">
        <f t="shared" si="18"/>
        <v>0</v>
      </c>
      <c r="Q173" s="148">
        <v>0</v>
      </c>
      <c r="R173" s="148">
        <f t="shared" si="19"/>
        <v>0</v>
      </c>
      <c r="S173" s="148">
        <v>0</v>
      </c>
      <c r="T173" s="149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1092</v>
      </c>
      <c r="AT173" s="150" t="s">
        <v>188</v>
      </c>
      <c r="AU173" s="150" t="s">
        <v>158</v>
      </c>
      <c r="AY173" s="14" t="s">
        <v>150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158</v>
      </c>
      <c r="BK173" s="151">
        <f t="shared" si="26"/>
        <v>0</v>
      </c>
      <c r="BL173" s="14" t="s">
        <v>282</v>
      </c>
      <c r="BM173" s="150" t="s">
        <v>300</v>
      </c>
    </row>
    <row r="174" spans="1:65" s="2" customFormat="1" ht="16.5" customHeight="1">
      <c r="A174" s="26"/>
      <c r="B174" s="138"/>
      <c r="C174" s="139" t="s">
        <v>301</v>
      </c>
      <c r="D174" s="139" t="s">
        <v>153</v>
      </c>
      <c r="E174" s="140" t="s">
        <v>1617</v>
      </c>
      <c r="F174" s="141" t="s">
        <v>1618</v>
      </c>
      <c r="G174" s="142" t="s">
        <v>205</v>
      </c>
      <c r="H174" s="143">
        <v>1800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 t="shared" si="18"/>
        <v>0</v>
      </c>
      <c r="Q174" s="148">
        <v>0</v>
      </c>
      <c r="R174" s="148">
        <f t="shared" si="19"/>
        <v>0</v>
      </c>
      <c r="S174" s="148">
        <v>0</v>
      </c>
      <c r="T174" s="149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282</v>
      </c>
      <c r="AT174" s="150" t="s">
        <v>153</v>
      </c>
      <c r="AU174" s="150" t="s">
        <v>158</v>
      </c>
      <c r="AY174" s="14" t="s">
        <v>150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158</v>
      </c>
      <c r="BK174" s="151">
        <f t="shared" si="26"/>
        <v>0</v>
      </c>
      <c r="BL174" s="14" t="s">
        <v>282</v>
      </c>
      <c r="BM174" s="150" t="s">
        <v>304</v>
      </c>
    </row>
    <row r="175" spans="1:65" s="2" customFormat="1" ht="21.75" customHeight="1">
      <c r="A175" s="26"/>
      <c r="B175" s="138"/>
      <c r="C175" s="152" t="s">
        <v>232</v>
      </c>
      <c r="D175" s="152" t="s">
        <v>188</v>
      </c>
      <c r="E175" s="153" t="s">
        <v>1619</v>
      </c>
      <c r="F175" s="154" t="s">
        <v>1620</v>
      </c>
      <c r="G175" s="155" t="s">
        <v>205</v>
      </c>
      <c r="H175" s="156">
        <v>1890</v>
      </c>
      <c r="I175" s="157"/>
      <c r="J175" s="157"/>
      <c r="K175" s="158"/>
      <c r="L175" s="159"/>
      <c r="M175" s="160" t="s">
        <v>1</v>
      </c>
      <c r="N175" s="161" t="s">
        <v>33</v>
      </c>
      <c r="O175" s="148">
        <v>0</v>
      </c>
      <c r="P175" s="148">
        <f t="shared" si="18"/>
        <v>0</v>
      </c>
      <c r="Q175" s="148">
        <v>0</v>
      </c>
      <c r="R175" s="148">
        <f t="shared" si="19"/>
        <v>0</v>
      </c>
      <c r="S175" s="148">
        <v>0</v>
      </c>
      <c r="T175" s="149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1092</v>
      </c>
      <c r="AT175" s="150" t="s">
        <v>188</v>
      </c>
      <c r="AU175" s="150" t="s">
        <v>158</v>
      </c>
      <c r="AY175" s="14" t="s">
        <v>150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158</v>
      </c>
      <c r="BK175" s="151">
        <f t="shared" si="26"/>
        <v>0</v>
      </c>
      <c r="BL175" s="14" t="s">
        <v>282</v>
      </c>
      <c r="BM175" s="150" t="s">
        <v>307</v>
      </c>
    </row>
    <row r="176" spans="1:65" s="2" customFormat="1" ht="21.75" customHeight="1">
      <c r="A176" s="26"/>
      <c r="B176" s="138"/>
      <c r="C176" s="139" t="s">
        <v>308</v>
      </c>
      <c r="D176" s="139" t="s">
        <v>153</v>
      </c>
      <c r="E176" s="140" t="s">
        <v>1621</v>
      </c>
      <c r="F176" s="141" t="s">
        <v>1622</v>
      </c>
      <c r="G176" s="142" t="s">
        <v>463</v>
      </c>
      <c r="H176" s="143">
        <v>10</v>
      </c>
      <c r="I176" s="144"/>
      <c r="J176" s="144"/>
      <c r="K176" s="145"/>
      <c r="L176" s="27"/>
      <c r="M176" s="146" t="s">
        <v>1</v>
      </c>
      <c r="N176" s="147" t="s">
        <v>33</v>
      </c>
      <c r="O176" s="148">
        <v>0</v>
      </c>
      <c r="P176" s="148">
        <f t="shared" si="18"/>
        <v>0</v>
      </c>
      <c r="Q176" s="148">
        <v>0</v>
      </c>
      <c r="R176" s="148">
        <f t="shared" si="19"/>
        <v>0</v>
      </c>
      <c r="S176" s="148">
        <v>0</v>
      </c>
      <c r="T176" s="149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282</v>
      </c>
      <c r="AT176" s="150" t="s">
        <v>153</v>
      </c>
      <c r="AU176" s="150" t="s">
        <v>158</v>
      </c>
      <c r="AY176" s="14" t="s">
        <v>150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158</v>
      </c>
      <c r="BK176" s="151">
        <f t="shared" si="26"/>
        <v>0</v>
      </c>
      <c r="BL176" s="14" t="s">
        <v>282</v>
      </c>
      <c r="BM176" s="150" t="s">
        <v>311</v>
      </c>
    </row>
    <row r="177" spans="1:65" s="2" customFormat="1" ht="16.5" customHeight="1">
      <c r="A177" s="26"/>
      <c r="B177" s="138"/>
      <c r="C177" s="152" t="s">
        <v>238</v>
      </c>
      <c r="D177" s="152" t="s">
        <v>188</v>
      </c>
      <c r="E177" s="153" t="s">
        <v>1623</v>
      </c>
      <c r="F177" s="154" t="s">
        <v>1624</v>
      </c>
      <c r="G177" s="155" t="s">
        <v>463</v>
      </c>
      <c r="H177" s="156">
        <v>10</v>
      </c>
      <c r="I177" s="157"/>
      <c r="J177" s="157"/>
      <c r="K177" s="158"/>
      <c r="L177" s="159"/>
      <c r="M177" s="160" t="s">
        <v>1</v>
      </c>
      <c r="N177" s="161" t="s">
        <v>33</v>
      </c>
      <c r="O177" s="148">
        <v>0</v>
      </c>
      <c r="P177" s="148">
        <f t="shared" si="18"/>
        <v>0</v>
      </c>
      <c r="Q177" s="148">
        <v>0</v>
      </c>
      <c r="R177" s="148">
        <f t="shared" si="19"/>
        <v>0</v>
      </c>
      <c r="S177" s="148">
        <v>0</v>
      </c>
      <c r="T177" s="149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1092</v>
      </c>
      <c r="AT177" s="150" t="s">
        <v>188</v>
      </c>
      <c r="AU177" s="150" t="s">
        <v>158</v>
      </c>
      <c r="AY177" s="14" t="s">
        <v>150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158</v>
      </c>
      <c r="BK177" s="151">
        <f t="shared" si="26"/>
        <v>0</v>
      </c>
      <c r="BL177" s="14" t="s">
        <v>282</v>
      </c>
      <c r="BM177" s="150" t="s">
        <v>314</v>
      </c>
    </row>
    <row r="178" spans="1:65" s="2" customFormat="1" ht="21.75" customHeight="1">
      <c r="A178" s="26"/>
      <c r="B178" s="138"/>
      <c r="C178" s="139" t="s">
        <v>315</v>
      </c>
      <c r="D178" s="139" t="s">
        <v>153</v>
      </c>
      <c r="E178" s="140" t="s">
        <v>1625</v>
      </c>
      <c r="F178" s="141" t="s">
        <v>1626</v>
      </c>
      <c r="G178" s="142" t="s">
        <v>463</v>
      </c>
      <c r="H178" s="143">
        <v>30</v>
      </c>
      <c r="I178" s="144"/>
      <c r="J178" s="144"/>
      <c r="K178" s="145"/>
      <c r="L178" s="27"/>
      <c r="M178" s="146" t="s">
        <v>1</v>
      </c>
      <c r="N178" s="147" t="s">
        <v>33</v>
      </c>
      <c r="O178" s="148">
        <v>0</v>
      </c>
      <c r="P178" s="148">
        <f t="shared" si="18"/>
        <v>0</v>
      </c>
      <c r="Q178" s="148">
        <v>0</v>
      </c>
      <c r="R178" s="148">
        <f t="shared" si="19"/>
        <v>0</v>
      </c>
      <c r="S178" s="148">
        <v>0</v>
      </c>
      <c r="T178" s="149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282</v>
      </c>
      <c r="AT178" s="150" t="s">
        <v>153</v>
      </c>
      <c r="AU178" s="150" t="s">
        <v>158</v>
      </c>
      <c r="AY178" s="14" t="s">
        <v>150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158</v>
      </c>
      <c r="BK178" s="151">
        <f t="shared" si="26"/>
        <v>0</v>
      </c>
      <c r="BL178" s="14" t="s">
        <v>282</v>
      </c>
      <c r="BM178" s="150" t="s">
        <v>318</v>
      </c>
    </row>
    <row r="179" spans="1:65" s="2" customFormat="1" ht="16.5" customHeight="1">
      <c r="A179" s="26"/>
      <c r="B179" s="138"/>
      <c r="C179" s="152" t="s">
        <v>241</v>
      </c>
      <c r="D179" s="152" t="s">
        <v>188</v>
      </c>
      <c r="E179" s="153" t="s">
        <v>1627</v>
      </c>
      <c r="F179" s="154" t="s">
        <v>1628</v>
      </c>
      <c r="G179" s="155" t="s">
        <v>463</v>
      </c>
      <c r="H179" s="156">
        <v>30</v>
      </c>
      <c r="I179" s="157"/>
      <c r="J179" s="157"/>
      <c r="K179" s="158"/>
      <c r="L179" s="159"/>
      <c r="M179" s="160" t="s">
        <v>1</v>
      </c>
      <c r="N179" s="161" t="s">
        <v>33</v>
      </c>
      <c r="O179" s="148">
        <v>0</v>
      </c>
      <c r="P179" s="148">
        <f t="shared" si="18"/>
        <v>0</v>
      </c>
      <c r="Q179" s="148">
        <v>0</v>
      </c>
      <c r="R179" s="148">
        <f t="shared" si="19"/>
        <v>0</v>
      </c>
      <c r="S179" s="148">
        <v>0</v>
      </c>
      <c r="T179" s="149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1092</v>
      </c>
      <c r="AT179" s="150" t="s">
        <v>188</v>
      </c>
      <c r="AU179" s="150" t="s">
        <v>158</v>
      </c>
      <c r="AY179" s="14" t="s">
        <v>150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158</v>
      </c>
      <c r="BK179" s="151">
        <f t="shared" si="26"/>
        <v>0</v>
      </c>
      <c r="BL179" s="14" t="s">
        <v>282</v>
      </c>
      <c r="BM179" s="150" t="s">
        <v>321</v>
      </c>
    </row>
    <row r="180" spans="1:65" s="2" customFormat="1" ht="21.75" customHeight="1">
      <c r="A180" s="26"/>
      <c r="B180" s="138"/>
      <c r="C180" s="139" t="s">
        <v>322</v>
      </c>
      <c r="D180" s="139" t="s">
        <v>153</v>
      </c>
      <c r="E180" s="140" t="s">
        <v>1625</v>
      </c>
      <c r="F180" s="141" t="s">
        <v>1626</v>
      </c>
      <c r="G180" s="142" t="s">
        <v>463</v>
      </c>
      <c r="H180" s="143">
        <v>10</v>
      </c>
      <c r="I180" s="144"/>
      <c r="J180" s="144"/>
      <c r="K180" s="145"/>
      <c r="L180" s="27"/>
      <c r="M180" s="146" t="s">
        <v>1</v>
      </c>
      <c r="N180" s="147" t="s">
        <v>33</v>
      </c>
      <c r="O180" s="148">
        <v>0</v>
      </c>
      <c r="P180" s="148">
        <f t="shared" si="18"/>
        <v>0</v>
      </c>
      <c r="Q180" s="148">
        <v>0</v>
      </c>
      <c r="R180" s="148">
        <f t="shared" si="19"/>
        <v>0</v>
      </c>
      <c r="S180" s="148">
        <v>0</v>
      </c>
      <c r="T180" s="149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282</v>
      </c>
      <c r="AT180" s="150" t="s">
        <v>153</v>
      </c>
      <c r="AU180" s="150" t="s">
        <v>158</v>
      </c>
      <c r="AY180" s="14" t="s">
        <v>150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158</v>
      </c>
      <c r="BK180" s="151">
        <f t="shared" si="26"/>
        <v>0</v>
      </c>
      <c r="BL180" s="14" t="s">
        <v>282</v>
      </c>
      <c r="BM180" s="150" t="s">
        <v>325</v>
      </c>
    </row>
    <row r="181" spans="1:65" s="2" customFormat="1" ht="16.5" customHeight="1">
      <c r="A181" s="26"/>
      <c r="B181" s="138"/>
      <c r="C181" s="152" t="s">
        <v>245</v>
      </c>
      <c r="D181" s="152" t="s">
        <v>188</v>
      </c>
      <c r="E181" s="153" t="s">
        <v>1627</v>
      </c>
      <c r="F181" s="154" t="s">
        <v>1628</v>
      </c>
      <c r="G181" s="155" t="s">
        <v>463</v>
      </c>
      <c r="H181" s="156">
        <v>10</v>
      </c>
      <c r="I181" s="157"/>
      <c r="J181" s="157"/>
      <c r="K181" s="158"/>
      <c r="L181" s="159"/>
      <c r="M181" s="160" t="s">
        <v>1</v>
      </c>
      <c r="N181" s="161" t="s">
        <v>33</v>
      </c>
      <c r="O181" s="148">
        <v>0</v>
      </c>
      <c r="P181" s="148">
        <f t="shared" si="18"/>
        <v>0</v>
      </c>
      <c r="Q181" s="148">
        <v>0</v>
      </c>
      <c r="R181" s="148">
        <f t="shared" si="19"/>
        <v>0</v>
      </c>
      <c r="S181" s="148">
        <v>0</v>
      </c>
      <c r="T181" s="149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1092</v>
      </c>
      <c r="AT181" s="150" t="s">
        <v>188</v>
      </c>
      <c r="AU181" s="150" t="s">
        <v>158</v>
      </c>
      <c r="AY181" s="14" t="s">
        <v>150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158</v>
      </c>
      <c r="BK181" s="151">
        <f t="shared" si="26"/>
        <v>0</v>
      </c>
      <c r="BL181" s="14" t="s">
        <v>282</v>
      </c>
      <c r="BM181" s="150" t="s">
        <v>328</v>
      </c>
    </row>
    <row r="182" spans="1:65" s="2" customFormat="1" ht="21.75" customHeight="1">
      <c r="A182" s="26"/>
      <c r="B182" s="138"/>
      <c r="C182" s="139" t="s">
        <v>329</v>
      </c>
      <c r="D182" s="139" t="s">
        <v>153</v>
      </c>
      <c r="E182" s="140" t="s">
        <v>1629</v>
      </c>
      <c r="F182" s="141" t="s">
        <v>1630</v>
      </c>
      <c r="G182" s="142" t="s">
        <v>463</v>
      </c>
      <c r="H182" s="143">
        <v>210</v>
      </c>
      <c r="I182" s="144"/>
      <c r="J182" s="144"/>
      <c r="K182" s="145"/>
      <c r="L182" s="27"/>
      <c r="M182" s="146" t="s">
        <v>1</v>
      </c>
      <c r="N182" s="147" t="s">
        <v>33</v>
      </c>
      <c r="O182" s="148">
        <v>0</v>
      </c>
      <c r="P182" s="148">
        <f t="shared" ref="P182:P213" si="27">O182*H182</f>
        <v>0</v>
      </c>
      <c r="Q182" s="148">
        <v>0</v>
      </c>
      <c r="R182" s="148">
        <f t="shared" ref="R182:R213" si="28">Q182*H182</f>
        <v>0</v>
      </c>
      <c r="S182" s="148">
        <v>0</v>
      </c>
      <c r="T182" s="149">
        <f t="shared" ref="T182:T213" si="29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282</v>
      </c>
      <c r="AT182" s="150" t="s">
        <v>153</v>
      </c>
      <c r="AU182" s="150" t="s">
        <v>158</v>
      </c>
      <c r="AY182" s="14" t="s">
        <v>150</v>
      </c>
      <c r="BE182" s="151">
        <f t="shared" ref="BE182:BE213" si="30">IF(N182="základná",J182,0)</f>
        <v>0</v>
      </c>
      <c r="BF182" s="151">
        <f t="shared" ref="BF182:BF213" si="31">IF(N182="znížená",J182,0)</f>
        <v>0</v>
      </c>
      <c r="BG182" s="151">
        <f t="shared" ref="BG182:BG213" si="32">IF(N182="zákl. prenesená",J182,0)</f>
        <v>0</v>
      </c>
      <c r="BH182" s="151">
        <f t="shared" ref="BH182:BH213" si="33">IF(N182="zníž. prenesená",J182,0)</f>
        <v>0</v>
      </c>
      <c r="BI182" s="151">
        <f t="shared" ref="BI182:BI213" si="34">IF(N182="nulová",J182,0)</f>
        <v>0</v>
      </c>
      <c r="BJ182" s="14" t="s">
        <v>158</v>
      </c>
      <c r="BK182" s="151">
        <f t="shared" ref="BK182:BK213" si="35">ROUND(I182*H182,2)</f>
        <v>0</v>
      </c>
      <c r="BL182" s="14" t="s">
        <v>282</v>
      </c>
      <c r="BM182" s="150" t="s">
        <v>332</v>
      </c>
    </row>
    <row r="183" spans="1:65" s="2" customFormat="1" ht="21.75" customHeight="1">
      <c r="A183" s="26"/>
      <c r="B183" s="138"/>
      <c r="C183" s="139" t="s">
        <v>248</v>
      </c>
      <c r="D183" s="139" t="s">
        <v>153</v>
      </c>
      <c r="E183" s="140" t="s">
        <v>1631</v>
      </c>
      <c r="F183" s="141" t="s">
        <v>1632</v>
      </c>
      <c r="G183" s="142" t="s">
        <v>205</v>
      </c>
      <c r="H183" s="143">
        <v>300</v>
      </c>
      <c r="I183" s="144"/>
      <c r="J183" s="144"/>
      <c r="K183" s="145"/>
      <c r="L183" s="27"/>
      <c r="M183" s="146" t="s">
        <v>1</v>
      </c>
      <c r="N183" s="147" t="s">
        <v>33</v>
      </c>
      <c r="O183" s="148">
        <v>0</v>
      </c>
      <c r="P183" s="148">
        <f t="shared" si="27"/>
        <v>0</v>
      </c>
      <c r="Q183" s="148">
        <v>0</v>
      </c>
      <c r="R183" s="148">
        <f t="shared" si="28"/>
        <v>0</v>
      </c>
      <c r="S183" s="148">
        <v>0</v>
      </c>
      <c r="T183" s="149">
        <f t="shared" si="29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282</v>
      </c>
      <c r="AT183" s="150" t="s">
        <v>153</v>
      </c>
      <c r="AU183" s="150" t="s">
        <v>158</v>
      </c>
      <c r="AY183" s="14" t="s">
        <v>150</v>
      </c>
      <c r="BE183" s="151">
        <f t="shared" si="30"/>
        <v>0</v>
      </c>
      <c r="BF183" s="151">
        <f t="shared" si="31"/>
        <v>0</v>
      </c>
      <c r="BG183" s="151">
        <f t="shared" si="32"/>
        <v>0</v>
      </c>
      <c r="BH183" s="151">
        <f t="shared" si="33"/>
        <v>0</v>
      </c>
      <c r="BI183" s="151">
        <f t="shared" si="34"/>
        <v>0</v>
      </c>
      <c r="BJ183" s="14" t="s">
        <v>158</v>
      </c>
      <c r="BK183" s="151">
        <f t="shared" si="35"/>
        <v>0</v>
      </c>
      <c r="BL183" s="14" t="s">
        <v>282</v>
      </c>
      <c r="BM183" s="150" t="s">
        <v>335</v>
      </c>
    </row>
    <row r="184" spans="1:65" s="2" customFormat="1" ht="21.75" customHeight="1">
      <c r="A184" s="26"/>
      <c r="B184" s="138"/>
      <c r="C184" s="152" t="s">
        <v>336</v>
      </c>
      <c r="D184" s="152" t="s">
        <v>188</v>
      </c>
      <c r="E184" s="153" t="s">
        <v>1633</v>
      </c>
      <c r="F184" s="154" t="s">
        <v>1634</v>
      </c>
      <c r="G184" s="155" t="s">
        <v>205</v>
      </c>
      <c r="H184" s="156">
        <v>315</v>
      </c>
      <c r="I184" s="157"/>
      <c r="J184" s="157"/>
      <c r="K184" s="158"/>
      <c r="L184" s="159"/>
      <c r="M184" s="160" t="s">
        <v>1</v>
      </c>
      <c r="N184" s="161" t="s">
        <v>33</v>
      </c>
      <c r="O184" s="148">
        <v>0</v>
      </c>
      <c r="P184" s="148">
        <f t="shared" si="27"/>
        <v>0</v>
      </c>
      <c r="Q184" s="148">
        <v>0</v>
      </c>
      <c r="R184" s="148">
        <f t="shared" si="28"/>
        <v>0</v>
      </c>
      <c r="S184" s="148">
        <v>0</v>
      </c>
      <c r="T184" s="149">
        <f t="shared" si="29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1092</v>
      </c>
      <c r="AT184" s="150" t="s">
        <v>188</v>
      </c>
      <c r="AU184" s="150" t="s">
        <v>158</v>
      </c>
      <c r="AY184" s="14" t="s">
        <v>150</v>
      </c>
      <c r="BE184" s="151">
        <f t="shared" si="30"/>
        <v>0</v>
      </c>
      <c r="BF184" s="151">
        <f t="shared" si="31"/>
        <v>0</v>
      </c>
      <c r="BG184" s="151">
        <f t="shared" si="32"/>
        <v>0</v>
      </c>
      <c r="BH184" s="151">
        <f t="shared" si="33"/>
        <v>0</v>
      </c>
      <c r="BI184" s="151">
        <f t="shared" si="34"/>
        <v>0</v>
      </c>
      <c r="BJ184" s="14" t="s">
        <v>158</v>
      </c>
      <c r="BK184" s="151">
        <f t="shared" si="35"/>
        <v>0</v>
      </c>
      <c r="BL184" s="14" t="s">
        <v>282</v>
      </c>
      <c r="BM184" s="150" t="s">
        <v>339</v>
      </c>
    </row>
    <row r="185" spans="1:65" s="2" customFormat="1" ht="33" customHeight="1">
      <c r="A185" s="26"/>
      <c r="B185" s="138"/>
      <c r="C185" s="139" t="s">
        <v>254</v>
      </c>
      <c r="D185" s="139" t="s">
        <v>153</v>
      </c>
      <c r="E185" s="140" t="s">
        <v>1635</v>
      </c>
      <c r="F185" s="141" t="s">
        <v>1636</v>
      </c>
      <c r="G185" s="142" t="s">
        <v>463</v>
      </c>
      <c r="H185" s="143">
        <v>120</v>
      </c>
      <c r="I185" s="144"/>
      <c r="J185" s="144"/>
      <c r="K185" s="145"/>
      <c r="L185" s="27"/>
      <c r="M185" s="146" t="s">
        <v>1</v>
      </c>
      <c r="N185" s="147" t="s">
        <v>33</v>
      </c>
      <c r="O185" s="148">
        <v>0</v>
      </c>
      <c r="P185" s="148">
        <f t="shared" si="27"/>
        <v>0</v>
      </c>
      <c r="Q185" s="148">
        <v>0</v>
      </c>
      <c r="R185" s="148">
        <f t="shared" si="28"/>
        <v>0</v>
      </c>
      <c r="S185" s="148">
        <v>0</v>
      </c>
      <c r="T185" s="149">
        <f t="shared" si="29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282</v>
      </c>
      <c r="AT185" s="150" t="s">
        <v>153</v>
      </c>
      <c r="AU185" s="150" t="s">
        <v>158</v>
      </c>
      <c r="AY185" s="14" t="s">
        <v>150</v>
      </c>
      <c r="BE185" s="151">
        <f t="shared" si="30"/>
        <v>0</v>
      </c>
      <c r="BF185" s="151">
        <f t="shared" si="31"/>
        <v>0</v>
      </c>
      <c r="BG185" s="151">
        <f t="shared" si="32"/>
        <v>0</v>
      </c>
      <c r="BH185" s="151">
        <f t="shared" si="33"/>
        <v>0</v>
      </c>
      <c r="BI185" s="151">
        <f t="shared" si="34"/>
        <v>0</v>
      </c>
      <c r="BJ185" s="14" t="s">
        <v>158</v>
      </c>
      <c r="BK185" s="151">
        <f t="shared" si="35"/>
        <v>0</v>
      </c>
      <c r="BL185" s="14" t="s">
        <v>282</v>
      </c>
      <c r="BM185" s="150" t="s">
        <v>342</v>
      </c>
    </row>
    <row r="186" spans="1:65" s="2" customFormat="1" ht="16.5" customHeight="1">
      <c r="A186" s="26"/>
      <c r="B186" s="138"/>
      <c r="C186" s="152" t="s">
        <v>343</v>
      </c>
      <c r="D186" s="152" t="s">
        <v>188</v>
      </c>
      <c r="E186" s="153" t="s">
        <v>1637</v>
      </c>
      <c r="F186" s="154" t="s">
        <v>1638</v>
      </c>
      <c r="G186" s="155" t="s">
        <v>463</v>
      </c>
      <c r="H186" s="156">
        <v>120</v>
      </c>
      <c r="I186" s="157"/>
      <c r="J186" s="157"/>
      <c r="K186" s="158"/>
      <c r="L186" s="159"/>
      <c r="M186" s="160" t="s">
        <v>1</v>
      </c>
      <c r="N186" s="161" t="s">
        <v>33</v>
      </c>
      <c r="O186" s="148">
        <v>0</v>
      </c>
      <c r="P186" s="148">
        <f t="shared" si="27"/>
        <v>0</v>
      </c>
      <c r="Q186" s="148">
        <v>0</v>
      </c>
      <c r="R186" s="148">
        <f t="shared" si="28"/>
        <v>0</v>
      </c>
      <c r="S186" s="148">
        <v>0</v>
      </c>
      <c r="T186" s="149">
        <f t="shared" si="29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1092</v>
      </c>
      <c r="AT186" s="150" t="s">
        <v>188</v>
      </c>
      <c r="AU186" s="150" t="s">
        <v>158</v>
      </c>
      <c r="AY186" s="14" t="s">
        <v>150</v>
      </c>
      <c r="BE186" s="151">
        <f t="shared" si="30"/>
        <v>0</v>
      </c>
      <c r="BF186" s="151">
        <f t="shared" si="31"/>
        <v>0</v>
      </c>
      <c r="BG186" s="151">
        <f t="shared" si="32"/>
        <v>0</v>
      </c>
      <c r="BH186" s="151">
        <f t="shared" si="33"/>
        <v>0</v>
      </c>
      <c r="BI186" s="151">
        <f t="shared" si="34"/>
        <v>0</v>
      </c>
      <c r="BJ186" s="14" t="s">
        <v>158</v>
      </c>
      <c r="BK186" s="151">
        <f t="shared" si="35"/>
        <v>0</v>
      </c>
      <c r="BL186" s="14" t="s">
        <v>282</v>
      </c>
      <c r="BM186" s="150" t="s">
        <v>346</v>
      </c>
    </row>
    <row r="187" spans="1:65" s="2" customFormat="1" ht="21.75" customHeight="1">
      <c r="A187" s="26"/>
      <c r="B187" s="138"/>
      <c r="C187" s="139" t="s">
        <v>257</v>
      </c>
      <c r="D187" s="139" t="s">
        <v>153</v>
      </c>
      <c r="E187" s="140" t="s">
        <v>1639</v>
      </c>
      <c r="F187" s="141" t="s">
        <v>1640</v>
      </c>
      <c r="G187" s="142" t="s">
        <v>205</v>
      </c>
      <c r="H187" s="143">
        <v>40</v>
      </c>
      <c r="I187" s="144"/>
      <c r="J187" s="144"/>
      <c r="K187" s="145"/>
      <c r="L187" s="27"/>
      <c r="M187" s="146" t="s">
        <v>1</v>
      </c>
      <c r="N187" s="147" t="s">
        <v>33</v>
      </c>
      <c r="O187" s="148">
        <v>0</v>
      </c>
      <c r="P187" s="148">
        <f t="shared" si="27"/>
        <v>0</v>
      </c>
      <c r="Q187" s="148">
        <v>0</v>
      </c>
      <c r="R187" s="148">
        <f t="shared" si="28"/>
        <v>0</v>
      </c>
      <c r="S187" s="148">
        <v>0</v>
      </c>
      <c r="T187" s="149">
        <f t="shared" si="29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282</v>
      </c>
      <c r="AT187" s="150" t="s">
        <v>153</v>
      </c>
      <c r="AU187" s="150" t="s">
        <v>158</v>
      </c>
      <c r="AY187" s="14" t="s">
        <v>150</v>
      </c>
      <c r="BE187" s="151">
        <f t="shared" si="30"/>
        <v>0</v>
      </c>
      <c r="BF187" s="151">
        <f t="shared" si="31"/>
        <v>0</v>
      </c>
      <c r="BG187" s="151">
        <f t="shared" si="32"/>
        <v>0</v>
      </c>
      <c r="BH187" s="151">
        <f t="shared" si="33"/>
        <v>0</v>
      </c>
      <c r="BI187" s="151">
        <f t="shared" si="34"/>
        <v>0</v>
      </c>
      <c r="BJ187" s="14" t="s">
        <v>158</v>
      </c>
      <c r="BK187" s="151">
        <f t="shared" si="35"/>
        <v>0</v>
      </c>
      <c r="BL187" s="14" t="s">
        <v>282</v>
      </c>
      <c r="BM187" s="150" t="s">
        <v>349</v>
      </c>
    </row>
    <row r="188" spans="1:65" s="2" customFormat="1" ht="16.5" customHeight="1">
      <c r="A188" s="26"/>
      <c r="B188" s="138"/>
      <c r="C188" s="152" t="s">
        <v>350</v>
      </c>
      <c r="D188" s="152" t="s">
        <v>188</v>
      </c>
      <c r="E188" s="153" t="s">
        <v>1641</v>
      </c>
      <c r="F188" s="154" t="s">
        <v>1642</v>
      </c>
      <c r="G188" s="155" t="s">
        <v>205</v>
      </c>
      <c r="H188" s="156">
        <v>42</v>
      </c>
      <c r="I188" s="157"/>
      <c r="J188" s="157"/>
      <c r="K188" s="158"/>
      <c r="L188" s="159"/>
      <c r="M188" s="160" t="s">
        <v>1</v>
      </c>
      <c r="N188" s="161" t="s">
        <v>33</v>
      </c>
      <c r="O188" s="148">
        <v>0</v>
      </c>
      <c r="P188" s="148">
        <f t="shared" si="27"/>
        <v>0</v>
      </c>
      <c r="Q188" s="148">
        <v>0</v>
      </c>
      <c r="R188" s="148">
        <f t="shared" si="28"/>
        <v>0</v>
      </c>
      <c r="S188" s="148">
        <v>0</v>
      </c>
      <c r="T188" s="149">
        <f t="shared" si="29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1092</v>
      </c>
      <c r="AT188" s="150" t="s">
        <v>188</v>
      </c>
      <c r="AU188" s="150" t="s">
        <v>158</v>
      </c>
      <c r="AY188" s="14" t="s">
        <v>150</v>
      </c>
      <c r="BE188" s="151">
        <f t="shared" si="30"/>
        <v>0</v>
      </c>
      <c r="BF188" s="151">
        <f t="shared" si="31"/>
        <v>0</v>
      </c>
      <c r="BG188" s="151">
        <f t="shared" si="32"/>
        <v>0</v>
      </c>
      <c r="BH188" s="151">
        <f t="shared" si="33"/>
        <v>0</v>
      </c>
      <c r="BI188" s="151">
        <f t="shared" si="34"/>
        <v>0</v>
      </c>
      <c r="BJ188" s="14" t="s">
        <v>158</v>
      </c>
      <c r="BK188" s="151">
        <f t="shared" si="35"/>
        <v>0</v>
      </c>
      <c r="BL188" s="14" t="s">
        <v>282</v>
      </c>
      <c r="BM188" s="150" t="s">
        <v>353</v>
      </c>
    </row>
    <row r="189" spans="1:65" s="2" customFormat="1" ht="21.75" customHeight="1">
      <c r="A189" s="26"/>
      <c r="B189" s="138"/>
      <c r="C189" s="139" t="s">
        <v>261</v>
      </c>
      <c r="D189" s="139" t="s">
        <v>153</v>
      </c>
      <c r="E189" s="140" t="s">
        <v>1643</v>
      </c>
      <c r="F189" s="141" t="s">
        <v>1644</v>
      </c>
      <c r="G189" s="142" t="s">
        <v>463</v>
      </c>
      <c r="H189" s="143">
        <v>34</v>
      </c>
      <c r="I189" s="144"/>
      <c r="J189" s="144"/>
      <c r="K189" s="145"/>
      <c r="L189" s="27"/>
      <c r="M189" s="146" t="s">
        <v>1</v>
      </c>
      <c r="N189" s="147" t="s">
        <v>33</v>
      </c>
      <c r="O189" s="148">
        <v>0</v>
      </c>
      <c r="P189" s="148">
        <f t="shared" si="27"/>
        <v>0</v>
      </c>
      <c r="Q189" s="148">
        <v>0</v>
      </c>
      <c r="R189" s="148">
        <f t="shared" si="28"/>
        <v>0</v>
      </c>
      <c r="S189" s="148">
        <v>0</v>
      </c>
      <c r="T189" s="149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282</v>
      </c>
      <c r="AT189" s="150" t="s">
        <v>153</v>
      </c>
      <c r="AU189" s="150" t="s">
        <v>158</v>
      </c>
      <c r="AY189" s="14" t="s">
        <v>150</v>
      </c>
      <c r="BE189" s="151">
        <f t="shared" si="30"/>
        <v>0</v>
      </c>
      <c r="BF189" s="151">
        <f t="shared" si="31"/>
        <v>0</v>
      </c>
      <c r="BG189" s="151">
        <f t="shared" si="32"/>
        <v>0</v>
      </c>
      <c r="BH189" s="151">
        <f t="shared" si="33"/>
        <v>0</v>
      </c>
      <c r="BI189" s="151">
        <f t="shared" si="34"/>
        <v>0</v>
      </c>
      <c r="BJ189" s="14" t="s">
        <v>158</v>
      </c>
      <c r="BK189" s="151">
        <f t="shared" si="35"/>
        <v>0</v>
      </c>
      <c r="BL189" s="14" t="s">
        <v>282</v>
      </c>
      <c r="BM189" s="150" t="s">
        <v>356</v>
      </c>
    </row>
    <row r="190" spans="1:65" s="2" customFormat="1" ht="21.75" customHeight="1">
      <c r="A190" s="26"/>
      <c r="B190" s="138"/>
      <c r="C190" s="152" t="s">
        <v>357</v>
      </c>
      <c r="D190" s="152" t="s">
        <v>188</v>
      </c>
      <c r="E190" s="153" t="s">
        <v>1645</v>
      </c>
      <c r="F190" s="154" t="s">
        <v>1646</v>
      </c>
      <c r="G190" s="155" t="s">
        <v>463</v>
      </c>
      <c r="H190" s="156">
        <v>34</v>
      </c>
      <c r="I190" s="157"/>
      <c r="J190" s="157"/>
      <c r="K190" s="158"/>
      <c r="L190" s="159"/>
      <c r="M190" s="160" t="s">
        <v>1</v>
      </c>
      <c r="N190" s="161" t="s">
        <v>33</v>
      </c>
      <c r="O190" s="148">
        <v>0</v>
      </c>
      <c r="P190" s="148">
        <f t="shared" si="27"/>
        <v>0</v>
      </c>
      <c r="Q190" s="148">
        <v>0</v>
      </c>
      <c r="R190" s="148">
        <f t="shared" si="28"/>
        <v>0</v>
      </c>
      <c r="S190" s="148">
        <v>0</v>
      </c>
      <c r="T190" s="149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1092</v>
      </c>
      <c r="AT190" s="150" t="s">
        <v>188</v>
      </c>
      <c r="AU190" s="150" t="s">
        <v>158</v>
      </c>
      <c r="AY190" s="14" t="s">
        <v>150</v>
      </c>
      <c r="BE190" s="151">
        <f t="shared" si="30"/>
        <v>0</v>
      </c>
      <c r="BF190" s="151">
        <f t="shared" si="31"/>
        <v>0</v>
      </c>
      <c r="BG190" s="151">
        <f t="shared" si="32"/>
        <v>0</v>
      </c>
      <c r="BH190" s="151">
        <f t="shared" si="33"/>
        <v>0</v>
      </c>
      <c r="BI190" s="151">
        <f t="shared" si="34"/>
        <v>0</v>
      </c>
      <c r="BJ190" s="14" t="s">
        <v>158</v>
      </c>
      <c r="BK190" s="151">
        <f t="shared" si="35"/>
        <v>0</v>
      </c>
      <c r="BL190" s="14" t="s">
        <v>282</v>
      </c>
      <c r="BM190" s="150" t="s">
        <v>360</v>
      </c>
    </row>
    <row r="191" spans="1:65" s="2" customFormat="1" ht="21.75" customHeight="1">
      <c r="A191" s="26"/>
      <c r="B191" s="138"/>
      <c r="C191" s="139" t="s">
        <v>264</v>
      </c>
      <c r="D191" s="139" t="s">
        <v>153</v>
      </c>
      <c r="E191" s="140" t="s">
        <v>1643</v>
      </c>
      <c r="F191" s="141" t="s">
        <v>1644</v>
      </c>
      <c r="G191" s="142" t="s">
        <v>463</v>
      </c>
      <c r="H191" s="143">
        <v>145</v>
      </c>
      <c r="I191" s="144"/>
      <c r="J191" s="144"/>
      <c r="K191" s="145"/>
      <c r="L191" s="27"/>
      <c r="M191" s="146" t="s">
        <v>1</v>
      </c>
      <c r="N191" s="147" t="s">
        <v>33</v>
      </c>
      <c r="O191" s="148">
        <v>0</v>
      </c>
      <c r="P191" s="148">
        <f t="shared" si="27"/>
        <v>0</v>
      </c>
      <c r="Q191" s="148">
        <v>0</v>
      </c>
      <c r="R191" s="148">
        <f t="shared" si="28"/>
        <v>0</v>
      </c>
      <c r="S191" s="148">
        <v>0</v>
      </c>
      <c r="T191" s="149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282</v>
      </c>
      <c r="AT191" s="150" t="s">
        <v>153</v>
      </c>
      <c r="AU191" s="150" t="s">
        <v>158</v>
      </c>
      <c r="AY191" s="14" t="s">
        <v>150</v>
      </c>
      <c r="BE191" s="151">
        <f t="shared" si="30"/>
        <v>0</v>
      </c>
      <c r="BF191" s="151">
        <f t="shared" si="31"/>
        <v>0</v>
      </c>
      <c r="BG191" s="151">
        <f t="shared" si="32"/>
        <v>0</v>
      </c>
      <c r="BH191" s="151">
        <f t="shared" si="33"/>
        <v>0</v>
      </c>
      <c r="BI191" s="151">
        <f t="shared" si="34"/>
        <v>0</v>
      </c>
      <c r="BJ191" s="14" t="s">
        <v>158</v>
      </c>
      <c r="BK191" s="151">
        <f t="shared" si="35"/>
        <v>0</v>
      </c>
      <c r="BL191" s="14" t="s">
        <v>282</v>
      </c>
      <c r="BM191" s="150" t="s">
        <v>363</v>
      </c>
    </row>
    <row r="192" spans="1:65" s="2" customFormat="1" ht="16.5" customHeight="1">
      <c r="A192" s="26"/>
      <c r="B192" s="138"/>
      <c r="C192" s="152" t="s">
        <v>364</v>
      </c>
      <c r="D192" s="152" t="s">
        <v>188</v>
      </c>
      <c r="E192" s="153" t="s">
        <v>1647</v>
      </c>
      <c r="F192" s="154" t="s">
        <v>1648</v>
      </c>
      <c r="G192" s="155" t="s">
        <v>463</v>
      </c>
      <c r="H192" s="156">
        <v>145</v>
      </c>
      <c r="I192" s="157"/>
      <c r="J192" s="157"/>
      <c r="K192" s="158"/>
      <c r="L192" s="159"/>
      <c r="M192" s="160" t="s">
        <v>1</v>
      </c>
      <c r="N192" s="161" t="s">
        <v>33</v>
      </c>
      <c r="O192" s="148">
        <v>0</v>
      </c>
      <c r="P192" s="148">
        <f t="shared" si="27"/>
        <v>0</v>
      </c>
      <c r="Q192" s="148">
        <v>0</v>
      </c>
      <c r="R192" s="148">
        <f t="shared" si="28"/>
        <v>0</v>
      </c>
      <c r="S192" s="148">
        <v>0</v>
      </c>
      <c r="T192" s="149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1092</v>
      </c>
      <c r="AT192" s="150" t="s">
        <v>188</v>
      </c>
      <c r="AU192" s="150" t="s">
        <v>158</v>
      </c>
      <c r="AY192" s="14" t="s">
        <v>150</v>
      </c>
      <c r="BE192" s="151">
        <f t="shared" si="30"/>
        <v>0</v>
      </c>
      <c r="BF192" s="151">
        <f t="shared" si="31"/>
        <v>0</v>
      </c>
      <c r="BG192" s="151">
        <f t="shared" si="32"/>
        <v>0</v>
      </c>
      <c r="BH192" s="151">
        <f t="shared" si="33"/>
        <v>0</v>
      </c>
      <c r="BI192" s="151">
        <f t="shared" si="34"/>
        <v>0</v>
      </c>
      <c r="BJ192" s="14" t="s">
        <v>158</v>
      </c>
      <c r="BK192" s="151">
        <f t="shared" si="35"/>
        <v>0</v>
      </c>
      <c r="BL192" s="14" t="s">
        <v>282</v>
      </c>
      <c r="BM192" s="150" t="s">
        <v>367</v>
      </c>
    </row>
    <row r="193" spans="1:65" s="2" customFormat="1" ht="16.5" customHeight="1">
      <c r="A193" s="26"/>
      <c r="B193" s="138"/>
      <c r="C193" s="152" t="s">
        <v>268</v>
      </c>
      <c r="D193" s="152" t="s">
        <v>188</v>
      </c>
      <c r="E193" s="153" t="s">
        <v>1649</v>
      </c>
      <c r="F193" s="154" t="s">
        <v>1650</v>
      </c>
      <c r="G193" s="155" t="s">
        <v>463</v>
      </c>
      <c r="H193" s="156">
        <v>145</v>
      </c>
      <c r="I193" s="157"/>
      <c r="J193" s="157"/>
      <c r="K193" s="158"/>
      <c r="L193" s="159"/>
      <c r="M193" s="160" t="s">
        <v>1</v>
      </c>
      <c r="N193" s="161" t="s">
        <v>33</v>
      </c>
      <c r="O193" s="148">
        <v>0</v>
      </c>
      <c r="P193" s="148">
        <f t="shared" si="27"/>
        <v>0</v>
      </c>
      <c r="Q193" s="148">
        <v>0</v>
      </c>
      <c r="R193" s="148">
        <f t="shared" si="28"/>
        <v>0</v>
      </c>
      <c r="S193" s="148">
        <v>0</v>
      </c>
      <c r="T193" s="149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1092</v>
      </c>
      <c r="AT193" s="150" t="s">
        <v>188</v>
      </c>
      <c r="AU193" s="150" t="s">
        <v>158</v>
      </c>
      <c r="AY193" s="14" t="s">
        <v>150</v>
      </c>
      <c r="BE193" s="151">
        <f t="shared" si="30"/>
        <v>0</v>
      </c>
      <c r="BF193" s="151">
        <f t="shared" si="31"/>
        <v>0</v>
      </c>
      <c r="BG193" s="151">
        <f t="shared" si="32"/>
        <v>0</v>
      </c>
      <c r="BH193" s="151">
        <f t="shared" si="33"/>
        <v>0</v>
      </c>
      <c r="BI193" s="151">
        <f t="shared" si="34"/>
        <v>0</v>
      </c>
      <c r="BJ193" s="14" t="s">
        <v>158</v>
      </c>
      <c r="BK193" s="151">
        <f t="shared" si="35"/>
        <v>0</v>
      </c>
      <c r="BL193" s="14" t="s">
        <v>282</v>
      </c>
      <c r="BM193" s="150" t="s">
        <v>374</v>
      </c>
    </row>
    <row r="194" spans="1:65" s="2" customFormat="1" ht="16.5" customHeight="1">
      <c r="A194" s="26"/>
      <c r="B194" s="138"/>
      <c r="C194" s="152" t="s">
        <v>371</v>
      </c>
      <c r="D194" s="152" t="s">
        <v>188</v>
      </c>
      <c r="E194" s="153" t="s">
        <v>1651</v>
      </c>
      <c r="F194" s="154" t="s">
        <v>1652</v>
      </c>
      <c r="G194" s="155" t="s">
        <v>463</v>
      </c>
      <c r="H194" s="156">
        <v>145</v>
      </c>
      <c r="I194" s="157"/>
      <c r="J194" s="157"/>
      <c r="K194" s="158"/>
      <c r="L194" s="159"/>
      <c r="M194" s="160" t="s">
        <v>1</v>
      </c>
      <c r="N194" s="161" t="s">
        <v>33</v>
      </c>
      <c r="O194" s="148">
        <v>0</v>
      </c>
      <c r="P194" s="148">
        <f t="shared" si="27"/>
        <v>0</v>
      </c>
      <c r="Q194" s="148">
        <v>0</v>
      </c>
      <c r="R194" s="148">
        <f t="shared" si="28"/>
        <v>0</v>
      </c>
      <c r="S194" s="148">
        <v>0</v>
      </c>
      <c r="T194" s="149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1092</v>
      </c>
      <c r="AT194" s="150" t="s">
        <v>188</v>
      </c>
      <c r="AU194" s="150" t="s">
        <v>158</v>
      </c>
      <c r="AY194" s="14" t="s">
        <v>150</v>
      </c>
      <c r="BE194" s="151">
        <f t="shared" si="30"/>
        <v>0</v>
      </c>
      <c r="BF194" s="151">
        <f t="shared" si="31"/>
        <v>0</v>
      </c>
      <c r="BG194" s="151">
        <f t="shared" si="32"/>
        <v>0</v>
      </c>
      <c r="BH194" s="151">
        <f t="shared" si="33"/>
        <v>0</v>
      </c>
      <c r="BI194" s="151">
        <f t="shared" si="34"/>
        <v>0</v>
      </c>
      <c r="BJ194" s="14" t="s">
        <v>158</v>
      </c>
      <c r="BK194" s="151">
        <f t="shared" si="35"/>
        <v>0</v>
      </c>
      <c r="BL194" s="14" t="s">
        <v>282</v>
      </c>
      <c r="BM194" s="150" t="s">
        <v>377</v>
      </c>
    </row>
    <row r="195" spans="1:65" s="2" customFormat="1" ht="21.75" customHeight="1">
      <c r="A195" s="26"/>
      <c r="B195" s="138"/>
      <c r="C195" s="139" t="s">
        <v>271</v>
      </c>
      <c r="D195" s="139" t="s">
        <v>153</v>
      </c>
      <c r="E195" s="140" t="s">
        <v>1653</v>
      </c>
      <c r="F195" s="141" t="s">
        <v>1654</v>
      </c>
      <c r="G195" s="142" t="s">
        <v>463</v>
      </c>
      <c r="H195" s="143">
        <v>32</v>
      </c>
      <c r="I195" s="144"/>
      <c r="J195" s="144"/>
      <c r="K195" s="145"/>
      <c r="L195" s="27"/>
      <c r="M195" s="146" t="s">
        <v>1</v>
      </c>
      <c r="N195" s="147" t="s">
        <v>33</v>
      </c>
      <c r="O195" s="148">
        <v>0</v>
      </c>
      <c r="P195" s="148">
        <f t="shared" si="27"/>
        <v>0</v>
      </c>
      <c r="Q195" s="148">
        <v>0</v>
      </c>
      <c r="R195" s="148">
        <f t="shared" si="28"/>
        <v>0</v>
      </c>
      <c r="S195" s="148">
        <v>0</v>
      </c>
      <c r="T195" s="149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282</v>
      </c>
      <c r="AT195" s="150" t="s">
        <v>153</v>
      </c>
      <c r="AU195" s="150" t="s">
        <v>158</v>
      </c>
      <c r="AY195" s="14" t="s">
        <v>150</v>
      </c>
      <c r="BE195" s="151">
        <f t="shared" si="30"/>
        <v>0</v>
      </c>
      <c r="BF195" s="151">
        <f t="shared" si="31"/>
        <v>0</v>
      </c>
      <c r="BG195" s="151">
        <f t="shared" si="32"/>
        <v>0</v>
      </c>
      <c r="BH195" s="151">
        <f t="shared" si="33"/>
        <v>0</v>
      </c>
      <c r="BI195" s="151">
        <f t="shared" si="34"/>
        <v>0</v>
      </c>
      <c r="BJ195" s="14" t="s">
        <v>158</v>
      </c>
      <c r="BK195" s="151">
        <f t="shared" si="35"/>
        <v>0</v>
      </c>
      <c r="BL195" s="14" t="s">
        <v>282</v>
      </c>
      <c r="BM195" s="150" t="s">
        <v>381</v>
      </c>
    </row>
    <row r="196" spans="1:65" s="2" customFormat="1" ht="16.5" customHeight="1">
      <c r="A196" s="26"/>
      <c r="B196" s="138"/>
      <c r="C196" s="152" t="s">
        <v>378</v>
      </c>
      <c r="D196" s="152" t="s">
        <v>188</v>
      </c>
      <c r="E196" s="153" t="s">
        <v>1655</v>
      </c>
      <c r="F196" s="154" t="s">
        <v>1656</v>
      </c>
      <c r="G196" s="155" t="s">
        <v>463</v>
      </c>
      <c r="H196" s="156">
        <v>32</v>
      </c>
      <c r="I196" s="157"/>
      <c r="J196" s="157"/>
      <c r="K196" s="158"/>
      <c r="L196" s="159"/>
      <c r="M196" s="160" t="s">
        <v>1</v>
      </c>
      <c r="N196" s="161" t="s">
        <v>33</v>
      </c>
      <c r="O196" s="148">
        <v>0</v>
      </c>
      <c r="P196" s="148">
        <f t="shared" si="27"/>
        <v>0</v>
      </c>
      <c r="Q196" s="148">
        <v>0</v>
      </c>
      <c r="R196" s="148">
        <f t="shared" si="28"/>
        <v>0</v>
      </c>
      <c r="S196" s="148">
        <v>0</v>
      </c>
      <c r="T196" s="149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1092</v>
      </c>
      <c r="AT196" s="150" t="s">
        <v>188</v>
      </c>
      <c r="AU196" s="150" t="s">
        <v>158</v>
      </c>
      <c r="AY196" s="14" t="s">
        <v>150</v>
      </c>
      <c r="BE196" s="151">
        <f t="shared" si="30"/>
        <v>0</v>
      </c>
      <c r="BF196" s="151">
        <f t="shared" si="31"/>
        <v>0</v>
      </c>
      <c r="BG196" s="151">
        <f t="shared" si="32"/>
        <v>0</v>
      </c>
      <c r="BH196" s="151">
        <f t="shared" si="33"/>
        <v>0</v>
      </c>
      <c r="BI196" s="151">
        <f t="shared" si="34"/>
        <v>0</v>
      </c>
      <c r="BJ196" s="14" t="s">
        <v>158</v>
      </c>
      <c r="BK196" s="151">
        <f t="shared" si="35"/>
        <v>0</v>
      </c>
      <c r="BL196" s="14" t="s">
        <v>282</v>
      </c>
      <c r="BM196" s="150" t="s">
        <v>386</v>
      </c>
    </row>
    <row r="197" spans="1:65" s="2" customFormat="1" ht="16.5" customHeight="1">
      <c r="A197" s="26"/>
      <c r="B197" s="138"/>
      <c r="C197" s="152" t="s">
        <v>278</v>
      </c>
      <c r="D197" s="152" t="s">
        <v>188</v>
      </c>
      <c r="E197" s="153" t="s">
        <v>1657</v>
      </c>
      <c r="F197" s="154" t="s">
        <v>1658</v>
      </c>
      <c r="G197" s="155" t="s">
        <v>463</v>
      </c>
      <c r="H197" s="156">
        <v>32</v>
      </c>
      <c r="I197" s="157"/>
      <c r="J197" s="157"/>
      <c r="K197" s="158"/>
      <c r="L197" s="159"/>
      <c r="M197" s="160" t="s">
        <v>1</v>
      </c>
      <c r="N197" s="161" t="s">
        <v>33</v>
      </c>
      <c r="O197" s="148">
        <v>0</v>
      </c>
      <c r="P197" s="148">
        <f t="shared" si="27"/>
        <v>0</v>
      </c>
      <c r="Q197" s="148">
        <v>0</v>
      </c>
      <c r="R197" s="148">
        <f t="shared" si="28"/>
        <v>0</v>
      </c>
      <c r="S197" s="148">
        <v>0</v>
      </c>
      <c r="T197" s="149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1092</v>
      </c>
      <c r="AT197" s="150" t="s">
        <v>188</v>
      </c>
      <c r="AU197" s="150" t="s">
        <v>158</v>
      </c>
      <c r="AY197" s="14" t="s">
        <v>150</v>
      </c>
      <c r="BE197" s="151">
        <f t="shared" si="30"/>
        <v>0</v>
      </c>
      <c r="BF197" s="151">
        <f t="shared" si="31"/>
        <v>0</v>
      </c>
      <c r="BG197" s="151">
        <f t="shared" si="32"/>
        <v>0</v>
      </c>
      <c r="BH197" s="151">
        <f t="shared" si="33"/>
        <v>0</v>
      </c>
      <c r="BI197" s="151">
        <f t="shared" si="34"/>
        <v>0</v>
      </c>
      <c r="BJ197" s="14" t="s">
        <v>158</v>
      </c>
      <c r="BK197" s="151">
        <f t="shared" si="35"/>
        <v>0</v>
      </c>
      <c r="BL197" s="14" t="s">
        <v>282</v>
      </c>
      <c r="BM197" s="150" t="s">
        <v>390</v>
      </c>
    </row>
    <row r="198" spans="1:65" s="2" customFormat="1" ht="16.5" customHeight="1">
      <c r="A198" s="26"/>
      <c r="B198" s="138"/>
      <c r="C198" s="152" t="s">
        <v>387</v>
      </c>
      <c r="D198" s="152" t="s">
        <v>188</v>
      </c>
      <c r="E198" s="153" t="s">
        <v>1651</v>
      </c>
      <c r="F198" s="154" t="s">
        <v>1652</v>
      </c>
      <c r="G198" s="155" t="s">
        <v>463</v>
      </c>
      <c r="H198" s="156">
        <v>32</v>
      </c>
      <c r="I198" s="157"/>
      <c r="J198" s="157"/>
      <c r="K198" s="158"/>
      <c r="L198" s="159"/>
      <c r="M198" s="160" t="s">
        <v>1</v>
      </c>
      <c r="N198" s="161" t="s">
        <v>33</v>
      </c>
      <c r="O198" s="148">
        <v>0</v>
      </c>
      <c r="P198" s="148">
        <f t="shared" si="27"/>
        <v>0</v>
      </c>
      <c r="Q198" s="148">
        <v>0</v>
      </c>
      <c r="R198" s="148">
        <f t="shared" si="28"/>
        <v>0</v>
      </c>
      <c r="S198" s="148">
        <v>0</v>
      </c>
      <c r="T198" s="149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1092</v>
      </c>
      <c r="AT198" s="150" t="s">
        <v>188</v>
      </c>
      <c r="AU198" s="150" t="s">
        <v>158</v>
      </c>
      <c r="AY198" s="14" t="s">
        <v>150</v>
      </c>
      <c r="BE198" s="151">
        <f t="shared" si="30"/>
        <v>0</v>
      </c>
      <c r="BF198" s="151">
        <f t="shared" si="31"/>
        <v>0</v>
      </c>
      <c r="BG198" s="151">
        <f t="shared" si="32"/>
        <v>0</v>
      </c>
      <c r="BH198" s="151">
        <f t="shared" si="33"/>
        <v>0</v>
      </c>
      <c r="BI198" s="151">
        <f t="shared" si="34"/>
        <v>0</v>
      </c>
      <c r="BJ198" s="14" t="s">
        <v>158</v>
      </c>
      <c r="BK198" s="151">
        <f t="shared" si="35"/>
        <v>0</v>
      </c>
      <c r="BL198" s="14" t="s">
        <v>282</v>
      </c>
      <c r="BM198" s="150" t="s">
        <v>393</v>
      </c>
    </row>
    <row r="199" spans="1:65" s="2" customFormat="1" ht="21.75" customHeight="1">
      <c r="A199" s="26"/>
      <c r="B199" s="138"/>
      <c r="C199" s="139" t="s">
        <v>282</v>
      </c>
      <c r="D199" s="139" t="s">
        <v>153</v>
      </c>
      <c r="E199" s="140" t="s">
        <v>1659</v>
      </c>
      <c r="F199" s="141" t="s">
        <v>1660</v>
      </c>
      <c r="G199" s="142" t="s">
        <v>463</v>
      </c>
      <c r="H199" s="143">
        <v>10</v>
      </c>
      <c r="I199" s="144"/>
      <c r="J199" s="144"/>
      <c r="K199" s="145"/>
      <c r="L199" s="27"/>
      <c r="M199" s="146" t="s">
        <v>1</v>
      </c>
      <c r="N199" s="147" t="s">
        <v>33</v>
      </c>
      <c r="O199" s="148">
        <v>0</v>
      </c>
      <c r="P199" s="148">
        <f t="shared" si="27"/>
        <v>0</v>
      </c>
      <c r="Q199" s="148">
        <v>0</v>
      </c>
      <c r="R199" s="148">
        <f t="shared" si="28"/>
        <v>0</v>
      </c>
      <c r="S199" s="148">
        <v>0</v>
      </c>
      <c r="T199" s="149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282</v>
      </c>
      <c r="AT199" s="150" t="s">
        <v>153</v>
      </c>
      <c r="AU199" s="150" t="s">
        <v>158</v>
      </c>
      <c r="AY199" s="14" t="s">
        <v>150</v>
      </c>
      <c r="BE199" s="151">
        <f t="shared" si="30"/>
        <v>0</v>
      </c>
      <c r="BF199" s="151">
        <f t="shared" si="31"/>
        <v>0</v>
      </c>
      <c r="BG199" s="151">
        <f t="shared" si="32"/>
        <v>0</v>
      </c>
      <c r="BH199" s="151">
        <f t="shared" si="33"/>
        <v>0</v>
      </c>
      <c r="BI199" s="151">
        <f t="shared" si="34"/>
        <v>0</v>
      </c>
      <c r="BJ199" s="14" t="s">
        <v>158</v>
      </c>
      <c r="BK199" s="151">
        <f t="shared" si="35"/>
        <v>0</v>
      </c>
      <c r="BL199" s="14" t="s">
        <v>282</v>
      </c>
      <c r="BM199" s="150" t="s">
        <v>397</v>
      </c>
    </row>
    <row r="200" spans="1:65" s="2" customFormat="1" ht="16.5" customHeight="1">
      <c r="A200" s="26"/>
      <c r="B200" s="138"/>
      <c r="C200" s="152" t="s">
        <v>394</v>
      </c>
      <c r="D200" s="152" t="s">
        <v>188</v>
      </c>
      <c r="E200" s="153" t="s">
        <v>1661</v>
      </c>
      <c r="F200" s="154" t="s">
        <v>1662</v>
      </c>
      <c r="G200" s="155" t="s">
        <v>463</v>
      </c>
      <c r="H200" s="156">
        <v>10</v>
      </c>
      <c r="I200" s="157"/>
      <c r="J200" s="157"/>
      <c r="K200" s="158"/>
      <c r="L200" s="159"/>
      <c r="M200" s="160" t="s">
        <v>1</v>
      </c>
      <c r="N200" s="161" t="s">
        <v>33</v>
      </c>
      <c r="O200" s="148">
        <v>0</v>
      </c>
      <c r="P200" s="148">
        <f t="shared" si="27"/>
        <v>0</v>
      </c>
      <c r="Q200" s="148">
        <v>0</v>
      </c>
      <c r="R200" s="148">
        <f t="shared" si="28"/>
        <v>0</v>
      </c>
      <c r="S200" s="148">
        <v>0</v>
      </c>
      <c r="T200" s="149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1092</v>
      </c>
      <c r="AT200" s="150" t="s">
        <v>188</v>
      </c>
      <c r="AU200" s="150" t="s">
        <v>158</v>
      </c>
      <c r="AY200" s="14" t="s">
        <v>150</v>
      </c>
      <c r="BE200" s="151">
        <f t="shared" si="30"/>
        <v>0</v>
      </c>
      <c r="BF200" s="151">
        <f t="shared" si="31"/>
        <v>0</v>
      </c>
      <c r="BG200" s="151">
        <f t="shared" si="32"/>
        <v>0</v>
      </c>
      <c r="BH200" s="151">
        <f t="shared" si="33"/>
        <v>0</v>
      </c>
      <c r="BI200" s="151">
        <f t="shared" si="34"/>
        <v>0</v>
      </c>
      <c r="BJ200" s="14" t="s">
        <v>158</v>
      </c>
      <c r="BK200" s="151">
        <f t="shared" si="35"/>
        <v>0</v>
      </c>
      <c r="BL200" s="14" t="s">
        <v>282</v>
      </c>
      <c r="BM200" s="150" t="s">
        <v>400</v>
      </c>
    </row>
    <row r="201" spans="1:65" s="2" customFormat="1" ht="16.5" customHeight="1">
      <c r="A201" s="26"/>
      <c r="B201" s="138"/>
      <c r="C201" s="152" t="s">
        <v>285</v>
      </c>
      <c r="D201" s="152" t="s">
        <v>188</v>
      </c>
      <c r="E201" s="153" t="s">
        <v>1657</v>
      </c>
      <c r="F201" s="154" t="s">
        <v>1658</v>
      </c>
      <c r="G201" s="155" t="s">
        <v>463</v>
      </c>
      <c r="H201" s="156">
        <v>10</v>
      </c>
      <c r="I201" s="157"/>
      <c r="J201" s="157"/>
      <c r="K201" s="158"/>
      <c r="L201" s="159"/>
      <c r="M201" s="160" t="s">
        <v>1</v>
      </c>
      <c r="N201" s="161" t="s">
        <v>33</v>
      </c>
      <c r="O201" s="148">
        <v>0</v>
      </c>
      <c r="P201" s="148">
        <f t="shared" si="27"/>
        <v>0</v>
      </c>
      <c r="Q201" s="148">
        <v>0</v>
      </c>
      <c r="R201" s="148">
        <f t="shared" si="28"/>
        <v>0</v>
      </c>
      <c r="S201" s="148">
        <v>0</v>
      </c>
      <c r="T201" s="149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1092</v>
      </c>
      <c r="AT201" s="150" t="s">
        <v>188</v>
      </c>
      <c r="AU201" s="150" t="s">
        <v>158</v>
      </c>
      <c r="AY201" s="14" t="s">
        <v>150</v>
      </c>
      <c r="BE201" s="151">
        <f t="shared" si="30"/>
        <v>0</v>
      </c>
      <c r="BF201" s="151">
        <f t="shared" si="31"/>
        <v>0</v>
      </c>
      <c r="BG201" s="151">
        <f t="shared" si="32"/>
        <v>0</v>
      </c>
      <c r="BH201" s="151">
        <f t="shared" si="33"/>
        <v>0</v>
      </c>
      <c r="BI201" s="151">
        <f t="shared" si="34"/>
        <v>0</v>
      </c>
      <c r="BJ201" s="14" t="s">
        <v>158</v>
      </c>
      <c r="BK201" s="151">
        <f t="shared" si="35"/>
        <v>0</v>
      </c>
      <c r="BL201" s="14" t="s">
        <v>282</v>
      </c>
      <c r="BM201" s="150" t="s">
        <v>404</v>
      </c>
    </row>
    <row r="202" spans="1:65" s="2" customFormat="1" ht="16.5" customHeight="1">
      <c r="A202" s="26"/>
      <c r="B202" s="138"/>
      <c r="C202" s="152" t="s">
        <v>401</v>
      </c>
      <c r="D202" s="152" t="s">
        <v>188</v>
      </c>
      <c r="E202" s="153" t="s">
        <v>1651</v>
      </c>
      <c r="F202" s="154" t="s">
        <v>1652</v>
      </c>
      <c r="G202" s="155" t="s">
        <v>463</v>
      </c>
      <c r="H202" s="156">
        <v>10</v>
      </c>
      <c r="I202" s="157"/>
      <c r="J202" s="157"/>
      <c r="K202" s="158"/>
      <c r="L202" s="159"/>
      <c r="M202" s="160" t="s">
        <v>1</v>
      </c>
      <c r="N202" s="161" t="s">
        <v>33</v>
      </c>
      <c r="O202" s="148">
        <v>0</v>
      </c>
      <c r="P202" s="148">
        <f t="shared" si="27"/>
        <v>0</v>
      </c>
      <c r="Q202" s="148">
        <v>0</v>
      </c>
      <c r="R202" s="148">
        <f t="shared" si="28"/>
        <v>0</v>
      </c>
      <c r="S202" s="148">
        <v>0</v>
      </c>
      <c r="T202" s="149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1092</v>
      </c>
      <c r="AT202" s="150" t="s">
        <v>188</v>
      </c>
      <c r="AU202" s="150" t="s">
        <v>158</v>
      </c>
      <c r="AY202" s="14" t="s">
        <v>150</v>
      </c>
      <c r="BE202" s="151">
        <f t="shared" si="30"/>
        <v>0</v>
      </c>
      <c r="BF202" s="151">
        <f t="shared" si="31"/>
        <v>0</v>
      </c>
      <c r="BG202" s="151">
        <f t="shared" si="32"/>
        <v>0</v>
      </c>
      <c r="BH202" s="151">
        <f t="shared" si="33"/>
        <v>0</v>
      </c>
      <c r="BI202" s="151">
        <f t="shared" si="34"/>
        <v>0</v>
      </c>
      <c r="BJ202" s="14" t="s">
        <v>158</v>
      </c>
      <c r="BK202" s="151">
        <f t="shared" si="35"/>
        <v>0</v>
      </c>
      <c r="BL202" s="14" t="s">
        <v>282</v>
      </c>
      <c r="BM202" s="150" t="s">
        <v>407</v>
      </c>
    </row>
    <row r="203" spans="1:65" s="2" customFormat="1" ht="21.75" customHeight="1">
      <c r="A203" s="26"/>
      <c r="B203" s="138"/>
      <c r="C203" s="139" t="s">
        <v>289</v>
      </c>
      <c r="D203" s="139" t="s">
        <v>153</v>
      </c>
      <c r="E203" s="140" t="s">
        <v>1663</v>
      </c>
      <c r="F203" s="141" t="s">
        <v>1664</v>
      </c>
      <c r="G203" s="142" t="s">
        <v>463</v>
      </c>
      <c r="H203" s="143">
        <v>17</v>
      </c>
      <c r="I203" s="144"/>
      <c r="J203" s="144"/>
      <c r="K203" s="145"/>
      <c r="L203" s="27"/>
      <c r="M203" s="146" t="s">
        <v>1</v>
      </c>
      <c r="N203" s="147" t="s">
        <v>33</v>
      </c>
      <c r="O203" s="148">
        <v>0</v>
      </c>
      <c r="P203" s="148">
        <f t="shared" si="27"/>
        <v>0</v>
      </c>
      <c r="Q203" s="148">
        <v>0</v>
      </c>
      <c r="R203" s="148">
        <f t="shared" si="28"/>
        <v>0</v>
      </c>
      <c r="S203" s="148">
        <v>0</v>
      </c>
      <c r="T203" s="149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282</v>
      </c>
      <c r="AT203" s="150" t="s">
        <v>153</v>
      </c>
      <c r="AU203" s="150" t="s">
        <v>158</v>
      </c>
      <c r="AY203" s="14" t="s">
        <v>150</v>
      </c>
      <c r="BE203" s="151">
        <f t="shared" si="30"/>
        <v>0</v>
      </c>
      <c r="BF203" s="151">
        <f t="shared" si="31"/>
        <v>0</v>
      </c>
      <c r="BG203" s="151">
        <f t="shared" si="32"/>
        <v>0</v>
      </c>
      <c r="BH203" s="151">
        <f t="shared" si="33"/>
        <v>0</v>
      </c>
      <c r="BI203" s="151">
        <f t="shared" si="34"/>
        <v>0</v>
      </c>
      <c r="BJ203" s="14" t="s">
        <v>158</v>
      </c>
      <c r="BK203" s="151">
        <f t="shared" si="35"/>
        <v>0</v>
      </c>
      <c r="BL203" s="14" t="s">
        <v>282</v>
      </c>
      <c r="BM203" s="150" t="s">
        <v>1665</v>
      </c>
    </row>
    <row r="204" spans="1:65" s="2" customFormat="1" ht="16.5" customHeight="1">
      <c r="A204" s="26"/>
      <c r="B204" s="138"/>
      <c r="C204" s="152" t="s">
        <v>408</v>
      </c>
      <c r="D204" s="152" t="s">
        <v>188</v>
      </c>
      <c r="E204" s="153" t="s">
        <v>1666</v>
      </c>
      <c r="F204" s="154" t="s">
        <v>1667</v>
      </c>
      <c r="G204" s="155" t="s">
        <v>463</v>
      </c>
      <c r="H204" s="156">
        <v>17</v>
      </c>
      <c r="I204" s="157"/>
      <c r="J204" s="157"/>
      <c r="K204" s="158"/>
      <c r="L204" s="159"/>
      <c r="M204" s="160" t="s">
        <v>1</v>
      </c>
      <c r="N204" s="161" t="s">
        <v>33</v>
      </c>
      <c r="O204" s="148">
        <v>0</v>
      </c>
      <c r="P204" s="148">
        <f t="shared" si="27"/>
        <v>0</v>
      </c>
      <c r="Q204" s="148">
        <v>0</v>
      </c>
      <c r="R204" s="148">
        <f t="shared" si="28"/>
        <v>0</v>
      </c>
      <c r="S204" s="148">
        <v>0</v>
      </c>
      <c r="T204" s="149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1092</v>
      </c>
      <c r="AT204" s="150" t="s">
        <v>188</v>
      </c>
      <c r="AU204" s="150" t="s">
        <v>158</v>
      </c>
      <c r="AY204" s="14" t="s">
        <v>150</v>
      </c>
      <c r="BE204" s="151">
        <f t="shared" si="30"/>
        <v>0</v>
      </c>
      <c r="BF204" s="151">
        <f t="shared" si="31"/>
        <v>0</v>
      </c>
      <c r="BG204" s="151">
        <f t="shared" si="32"/>
        <v>0</v>
      </c>
      <c r="BH204" s="151">
        <f t="shared" si="33"/>
        <v>0</v>
      </c>
      <c r="BI204" s="151">
        <f t="shared" si="34"/>
        <v>0</v>
      </c>
      <c r="BJ204" s="14" t="s">
        <v>158</v>
      </c>
      <c r="BK204" s="151">
        <f t="shared" si="35"/>
        <v>0</v>
      </c>
      <c r="BL204" s="14" t="s">
        <v>282</v>
      </c>
      <c r="BM204" s="150" t="s">
        <v>1668</v>
      </c>
    </row>
    <row r="205" spans="1:65" s="2" customFormat="1" ht="16.5" customHeight="1">
      <c r="A205" s="26"/>
      <c r="B205" s="138"/>
      <c r="C205" s="152" t="s">
        <v>292</v>
      </c>
      <c r="D205" s="152" t="s">
        <v>188</v>
      </c>
      <c r="E205" s="153" t="s">
        <v>1669</v>
      </c>
      <c r="F205" s="154" t="s">
        <v>1670</v>
      </c>
      <c r="G205" s="155" t="s">
        <v>463</v>
      </c>
      <c r="H205" s="156">
        <v>17</v>
      </c>
      <c r="I205" s="157"/>
      <c r="J205" s="157"/>
      <c r="K205" s="158"/>
      <c r="L205" s="159"/>
      <c r="M205" s="160" t="s">
        <v>1</v>
      </c>
      <c r="N205" s="161" t="s">
        <v>33</v>
      </c>
      <c r="O205" s="148">
        <v>0</v>
      </c>
      <c r="P205" s="148">
        <f t="shared" si="27"/>
        <v>0</v>
      </c>
      <c r="Q205" s="148">
        <v>0</v>
      </c>
      <c r="R205" s="148">
        <f t="shared" si="28"/>
        <v>0</v>
      </c>
      <c r="S205" s="148">
        <v>0</v>
      </c>
      <c r="T205" s="149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1092</v>
      </c>
      <c r="AT205" s="150" t="s">
        <v>188</v>
      </c>
      <c r="AU205" s="150" t="s">
        <v>158</v>
      </c>
      <c r="AY205" s="14" t="s">
        <v>150</v>
      </c>
      <c r="BE205" s="151">
        <f t="shared" si="30"/>
        <v>0</v>
      </c>
      <c r="BF205" s="151">
        <f t="shared" si="31"/>
        <v>0</v>
      </c>
      <c r="BG205" s="151">
        <f t="shared" si="32"/>
        <v>0</v>
      </c>
      <c r="BH205" s="151">
        <f t="shared" si="33"/>
        <v>0</v>
      </c>
      <c r="BI205" s="151">
        <f t="shared" si="34"/>
        <v>0</v>
      </c>
      <c r="BJ205" s="14" t="s">
        <v>158</v>
      </c>
      <c r="BK205" s="151">
        <f t="shared" si="35"/>
        <v>0</v>
      </c>
      <c r="BL205" s="14" t="s">
        <v>282</v>
      </c>
      <c r="BM205" s="150" t="s">
        <v>1671</v>
      </c>
    </row>
    <row r="206" spans="1:65" s="2" customFormat="1" ht="16.5" customHeight="1">
      <c r="A206" s="26"/>
      <c r="B206" s="138"/>
      <c r="C206" s="152" t="s">
        <v>415</v>
      </c>
      <c r="D206" s="152" t="s">
        <v>188</v>
      </c>
      <c r="E206" s="153" t="s">
        <v>1651</v>
      </c>
      <c r="F206" s="154" t="s">
        <v>1652</v>
      </c>
      <c r="G206" s="155" t="s">
        <v>463</v>
      </c>
      <c r="H206" s="156">
        <v>17</v>
      </c>
      <c r="I206" s="157"/>
      <c r="J206" s="157"/>
      <c r="K206" s="158"/>
      <c r="L206" s="159"/>
      <c r="M206" s="160" t="s">
        <v>1</v>
      </c>
      <c r="N206" s="161" t="s">
        <v>33</v>
      </c>
      <c r="O206" s="148">
        <v>0</v>
      </c>
      <c r="P206" s="148">
        <f t="shared" si="27"/>
        <v>0</v>
      </c>
      <c r="Q206" s="148">
        <v>0</v>
      </c>
      <c r="R206" s="148">
        <f t="shared" si="28"/>
        <v>0</v>
      </c>
      <c r="S206" s="148">
        <v>0</v>
      </c>
      <c r="T206" s="149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1092</v>
      </c>
      <c r="AT206" s="150" t="s">
        <v>188</v>
      </c>
      <c r="AU206" s="150" t="s">
        <v>158</v>
      </c>
      <c r="AY206" s="14" t="s">
        <v>150</v>
      </c>
      <c r="BE206" s="151">
        <f t="shared" si="30"/>
        <v>0</v>
      </c>
      <c r="BF206" s="151">
        <f t="shared" si="31"/>
        <v>0</v>
      </c>
      <c r="BG206" s="151">
        <f t="shared" si="32"/>
        <v>0</v>
      </c>
      <c r="BH206" s="151">
        <f t="shared" si="33"/>
        <v>0</v>
      </c>
      <c r="BI206" s="151">
        <f t="shared" si="34"/>
        <v>0</v>
      </c>
      <c r="BJ206" s="14" t="s">
        <v>158</v>
      </c>
      <c r="BK206" s="151">
        <f t="shared" si="35"/>
        <v>0</v>
      </c>
      <c r="BL206" s="14" t="s">
        <v>282</v>
      </c>
      <c r="BM206" s="150" t="s">
        <v>1672</v>
      </c>
    </row>
    <row r="207" spans="1:65" s="2" customFormat="1" ht="21.75" customHeight="1">
      <c r="A207" s="26"/>
      <c r="B207" s="138"/>
      <c r="C207" s="139" t="s">
        <v>297</v>
      </c>
      <c r="D207" s="139" t="s">
        <v>153</v>
      </c>
      <c r="E207" s="140" t="s">
        <v>1673</v>
      </c>
      <c r="F207" s="141" t="s">
        <v>1664</v>
      </c>
      <c r="G207" s="142" t="s">
        <v>463</v>
      </c>
      <c r="H207" s="143">
        <v>4</v>
      </c>
      <c r="I207" s="144"/>
      <c r="J207" s="144"/>
      <c r="K207" s="145"/>
      <c r="L207" s="27"/>
      <c r="M207" s="146" t="s">
        <v>1</v>
      </c>
      <c r="N207" s="147" t="s">
        <v>33</v>
      </c>
      <c r="O207" s="148">
        <v>0</v>
      </c>
      <c r="P207" s="148">
        <f t="shared" si="27"/>
        <v>0</v>
      </c>
      <c r="Q207" s="148">
        <v>0</v>
      </c>
      <c r="R207" s="148">
        <f t="shared" si="28"/>
        <v>0</v>
      </c>
      <c r="S207" s="148">
        <v>0</v>
      </c>
      <c r="T207" s="149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282</v>
      </c>
      <c r="AT207" s="150" t="s">
        <v>153</v>
      </c>
      <c r="AU207" s="150" t="s">
        <v>158</v>
      </c>
      <c r="AY207" s="14" t="s">
        <v>150</v>
      </c>
      <c r="BE207" s="151">
        <f t="shared" si="30"/>
        <v>0</v>
      </c>
      <c r="BF207" s="151">
        <f t="shared" si="31"/>
        <v>0</v>
      </c>
      <c r="BG207" s="151">
        <f t="shared" si="32"/>
        <v>0</v>
      </c>
      <c r="BH207" s="151">
        <f t="shared" si="33"/>
        <v>0</v>
      </c>
      <c r="BI207" s="151">
        <f t="shared" si="34"/>
        <v>0</v>
      </c>
      <c r="BJ207" s="14" t="s">
        <v>158</v>
      </c>
      <c r="BK207" s="151">
        <f t="shared" si="35"/>
        <v>0</v>
      </c>
      <c r="BL207" s="14" t="s">
        <v>282</v>
      </c>
      <c r="BM207" s="150" t="s">
        <v>411</v>
      </c>
    </row>
    <row r="208" spans="1:65" s="2" customFormat="1" ht="16.5" customHeight="1">
      <c r="A208" s="26"/>
      <c r="B208" s="138"/>
      <c r="C208" s="152" t="s">
        <v>422</v>
      </c>
      <c r="D208" s="152" t="s">
        <v>188</v>
      </c>
      <c r="E208" s="153" t="s">
        <v>1674</v>
      </c>
      <c r="F208" s="154" t="s">
        <v>1675</v>
      </c>
      <c r="G208" s="155" t="s">
        <v>463</v>
      </c>
      <c r="H208" s="156">
        <v>4</v>
      </c>
      <c r="I208" s="157"/>
      <c r="J208" s="157"/>
      <c r="K208" s="158"/>
      <c r="L208" s="159"/>
      <c r="M208" s="160" t="s">
        <v>1</v>
      </c>
      <c r="N208" s="161" t="s">
        <v>33</v>
      </c>
      <c r="O208" s="148">
        <v>0</v>
      </c>
      <c r="P208" s="148">
        <f t="shared" si="27"/>
        <v>0</v>
      </c>
      <c r="Q208" s="148">
        <v>0</v>
      </c>
      <c r="R208" s="148">
        <f t="shared" si="28"/>
        <v>0</v>
      </c>
      <c r="S208" s="148">
        <v>0</v>
      </c>
      <c r="T208" s="149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1092</v>
      </c>
      <c r="AT208" s="150" t="s">
        <v>188</v>
      </c>
      <c r="AU208" s="150" t="s">
        <v>158</v>
      </c>
      <c r="AY208" s="14" t="s">
        <v>150</v>
      </c>
      <c r="BE208" s="151">
        <f t="shared" si="30"/>
        <v>0</v>
      </c>
      <c r="BF208" s="151">
        <f t="shared" si="31"/>
        <v>0</v>
      </c>
      <c r="BG208" s="151">
        <f t="shared" si="32"/>
        <v>0</v>
      </c>
      <c r="BH208" s="151">
        <f t="shared" si="33"/>
        <v>0</v>
      </c>
      <c r="BI208" s="151">
        <f t="shared" si="34"/>
        <v>0</v>
      </c>
      <c r="BJ208" s="14" t="s">
        <v>158</v>
      </c>
      <c r="BK208" s="151">
        <f t="shared" si="35"/>
        <v>0</v>
      </c>
      <c r="BL208" s="14" t="s">
        <v>282</v>
      </c>
      <c r="BM208" s="150" t="s">
        <v>418</v>
      </c>
    </row>
    <row r="209" spans="1:65" s="2" customFormat="1" ht="16.5" customHeight="1">
      <c r="A209" s="26"/>
      <c r="B209" s="138"/>
      <c r="C209" s="152" t="s">
        <v>300</v>
      </c>
      <c r="D209" s="152" t="s">
        <v>188</v>
      </c>
      <c r="E209" s="153" t="s">
        <v>1676</v>
      </c>
      <c r="F209" s="154" t="s">
        <v>1670</v>
      </c>
      <c r="G209" s="155" t="s">
        <v>463</v>
      </c>
      <c r="H209" s="156">
        <v>4</v>
      </c>
      <c r="I209" s="157"/>
      <c r="J209" s="157"/>
      <c r="K209" s="158"/>
      <c r="L209" s="159"/>
      <c r="M209" s="160" t="s">
        <v>1</v>
      </c>
      <c r="N209" s="161" t="s">
        <v>33</v>
      </c>
      <c r="O209" s="148">
        <v>0</v>
      </c>
      <c r="P209" s="148">
        <f t="shared" si="27"/>
        <v>0</v>
      </c>
      <c r="Q209" s="148">
        <v>0</v>
      </c>
      <c r="R209" s="148">
        <f t="shared" si="28"/>
        <v>0</v>
      </c>
      <c r="S209" s="148">
        <v>0</v>
      </c>
      <c r="T209" s="149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1092</v>
      </c>
      <c r="AT209" s="150" t="s">
        <v>188</v>
      </c>
      <c r="AU209" s="150" t="s">
        <v>158</v>
      </c>
      <c r="AY209" s="14" t="s">
        <v>150</v>
      </c>
      <c r="BE209" s="151">
        <f t="shared" si="30"/>
        <v>0</v>
      </c>
      <c r="BF209" s="151">
        <f t="shared" si="31"/>
        <v>0</v>
      </c>
      <c r="BG209" s="151">
        <f t="shared" si="32"/>
        <v>0</v>
      </c>
      <c r="BH209" s="151">
        <f t="shared" si="33"/>
        <v>0</v>
      </c>
      <c r="BI209" s="151">
        <f t="shared" si="34"/>
        <v>0</v>
      </c>
      <c r="BJ209" s="14" t="s">
        <v>158</v>
      </c>
      <c r="BK209" s="151">
        <f t="shared" si="35"/>
        <v>0</v>
      </c>
      <c r="BL209" s="14" t="s">
        <v>282</v>
      </c>
      <c r="BM209" s="150" t="s">
        <v>421</v>
      </c>
    </row>
    <row r="210" spans="1:65" s="2" customFormat="1" ht="16.5" customHeight="1">
      <c r="A210" s="26"/>
      <c r="B210" s="138"/>
      <c r="C210" s="152" t="s">
        <v>429</v>
      </c>
      <c r="D210" s="152" t="s">
        <v>188</v>
      </c>
      <c r="E210" s="153" t="s">
        <v>1651</v>
      </c>
      <c r="F210" s="154" t="s">
        <v>1652</v>
      </c>
      <c r="G210" s="155" t="s">
        <v>463</v>
      </c>
      <c r="H210" s="156">
        <v>4</v>
      </c>
      <c r="I210" s="157"/>
      <c r="J210" s="157"/>
      <c r="K210" s="158"/>
      <c r="L210" s="159"/>
      <c r="M210" s="160" t="s">
        <v>1</v>
      </c>
      <c r="N210" s="161" t="s">
        <v>33</v>
      </c>
      <c r="O210" s="148">
        <v>0</v>
      </c>
      <c r="P210" s="148">
        <f t="shared" si="27"/>
        <v>0</v>
      </c>
      <c r="Q210" s="148">
        <v>0</v>
      </c>
      <c r="R210" s="148">
        <f t="shared" si="28"/>
        <v>0</v>
      </c>
      <c r="S210" s="148">
        <v>0</v>
      </c>
      <c r="T210" s="149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1092</v>
      </c>
      <c r="AT210" s="150" t="s">
        <v>188</v>
      </c>
      <c r="AU210" s="150" t="s">
        <v>158</v>
      </c>
      <c r="AY210" s="14" t="s">
        <v>150</v>
      </c>
      <c r="BE210" s="151">
        <f t="shared" si="30"/>
        <v>0</v>
      </c>
      <c r="BF210" s="151">
        <f t="shared" si="31"/>
        <v>0</v>
      </c>
      <c r="BG210" s="151">
        <f t="shared" si="32"/>
        <v>0</v>
      </c>
      <c r="BH210" s="151">
        <f t="shared" si="33"/>
        <v>0</v>
      </c>
      <c r="BI210" s="151">
        <f t="shared" si="34"/>
        <v>0</v>
      </c>
      <c r="BJ210" s="14" t="s">
        <v>158</v>
      </c>
      <c r="BK210" s="151">
        <f t="shared" si="35"/>
        <v>0</v>
      </c>
      <c r="BL210" s="14" t="s">
        <v>282</v>
      </c>
      <c r="BM210" s="150" t="s">
        <v>425</v>
      </c>
    </row>
    <row r="211" spans="1:65" s="2" customFormat="1" ht="21.75" customHeight="1">
      <c r="A211" s="26"/>
      <c r="B211" s="138"/>
      <c r="C211" s="139" t="s">
        <v>304</v>
      </c>
      <c r="D211" s="139" t="s">
        <v>153</v>
      </c>
      <c r="E211" s="140" t="s">
        <v>1677</v>
      </c>
      <c r="F211" s="141" t="s">
        <v>1678</v>
      </c>
      <c r="G211" s="142" t="s">
        <v>463</v>
      </c>
      <c r="H211" s="143">
        <v>7</v>
      </c>
      <c r="I211" s="144"/>
      <c r="J211" s="144"/>
      <c r="K211" s="145"/>
      <c r="L211" s="27"/>
      <c r="M211" s="146" t="s">
        <v>1</v>
      </c>
      <c r="N211" s="147" t="s">
        <v>33</v>
      </c>
      <c r="O211" s="148">
        <v>0</v>
      </c>
      <c r="P211" s="148">
        <f t="shared" si="27"/>
        <v>0</v>
      </c>
      <c r="Q211" s="148">
        <v>0</v>
      </c>
      <c r="R211" s="148">
        <f t="shared" si="28"/>
        <v>0</v>
      </c>
      <c r="S211" s="148">
        <v>0</v>
      </c>
      <c r="T211" s="149">
        <f t="shared" si="29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282</v>
      </c>
      <c r="AT211" s="150" t="s">
        <v>153</v>
      </c>
      <c r="AU211" s="150" t="s">
        <v>158</v>
      </c>
      <c r="AY211" s="14" t="s">
        <v>150</v>
      </c>
      <c r="BE211" s="151">
        <f t="shared" si="30"/>
        <v>0</v>
      </c>
      <c r="BF211" s="151">
        <f t="shared" si="31"/>
        <v>0</v>
      </c>
      <c r="BG211" s="151">
        <f t="shared" si="32"/>
        <v>0</v>
      </c>
      <c r="BH211" s="151">
        <f t="shared" si="33"/>
        <v>0</v>
      </c>
      <c r="BI211" s="151">
        <f t="shared" si="34"/>
        <v>0</v>
      </c>
      <c r="BJ211" s="14" t="s">
        <v>158</v>
      </c>
      <c r="BK211" s="151">
        <f t="shared" si="35"/>
        <v>0</v>
      </c>
      <c r="BL211" s="14" t="s">
        <v>282</v>
      </c>
      <c r="BM211" s="150" t="s">
        <v>428</v>
      </c>
    </row>
    <row r="212" spans="1:65" s="2" customFormat="1" ht="16.5" customHeight="1">
      <c r="A212" s="26"/>
      <c r="B212" s="138"/>
      <c r="C212" s="152" t="s">
        <v>436</v>
      </c>
      <c r="D212" s="152" t="s">
        <v>188</v>
      </c>
      <c r="E212" s="153" t="s">
        <v>1679</v>
      </c>
      <c r="F212" s="154" t="s">
        <v>1680</v>
      </c>
      <c r="G212" s="155" t="s">
        <v>463</v>
      </c>
      <c r="H212" s="156">
        <v>7</v>
      </c>
      <c r="I212" s="157"/>
      <c r="J212" s="157"/>
      <c r="K212" s="158"/>
      <c r="L212" s="159"/>
      <c r="M212" s="160" t="s">
        <v>1</v>
      </c>
      <c r="N212" s="161" t="s">
        <v>33</v>
      </c>
      <c r="O212" s="148">
        <v>0</v>
      </c>
      <c r="P212" s="148">
        <f t="shared" si="27"/>
        <v>0</v>
      </c>
      <c r="Q212" s="148">
        <v>0</v>
      </c>
      <c r="R212" s="148">
        <f t="shared" si="28"/>
        <v>0</v>
      </c>
      <c r="S212" s="148">
        <v>0</v>
      </c>
      <c r="T212" s="149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1092</v>
      </c>
      <c r="AT212" s="150" t="s">
        <v>188</v>
      </c>
      <c r="AU212" s="150" t="s">
        <v>158</v>
      </c>
      <c r="AY212" s="14" t="s">
        <v>150</v>
      </c>
      <c r="BE212" s="151">
        <f t="shared" si="30"/>
        <v>0</v>
      </c>
      <c r="BF212" s="151">
        <f t="shared" si="31"/>
        <v>0</v>
      </c>
      <c r="BG212" s="151">
        <f t="shared" si="32"/>
        <v>0</v>
      </c>
      <c r="BH212" s="151">
        <f t="shared" si="33"/>
        <v>0</v>
      </c>
      <c r="BI212" s="151">
        <f t="shared" si="34"/>
        <v>0</v>
      </c>
      <c r="BJ212" s="14" t="s">
        <v>158</v>
      </c>
      <c r="BK212" s="151">
        <f t="shared" si="35"/>
        <v>0</v>
      </c>
      <c r="BL212" s="14" t="s">
        <v>282</v>
      </c>
      <c r="BM212" s="150" t="s">
        <v>432</v>
      </c>
    </row>
    <row r="213" spans="1:65" s="2" customFormat="1" ht="16.5" customHeight="1">
      <c r="A213" s="26"/>
      <c r="B213" s="138"/>
      <c r="C213" s="152" t="s">
        <v>307</v>
      </c>
      <c r="D213" s="152" t="s">
        <v>188</v>
      </c>
      <c r="E213" s="153" t="s">
        <v>1657</v>
      </c>
      <c r="F213" s="154" t="s">
        <v>1658</v>
      </c>
      <c r="G213" s="155" t="s">
        <v>463</v>
      </c>
      <c r="H213" s="156">
        <v>7</v>
      </c>
      <c r="I213" s="157"/>
      <c r="J213" s="157"/>
      <c r="K213" s="158"/>
      <c r="L213" s="159"/>
      <c r="M213" s="160" t="s">
        <v>1</v>
      </c>
      <c r="N213" s="161" t="s">
        <v>33</v>
      </c>
      <c r="O213" s="148">
        <v>0</v>
      </c>
      <c r="P213" s="148">
        <f t="shared" si="27"/>
        <v>0</v>
      </c>
      <c r="Q213" s="148">
        <v>0</v>
      </c>
      <c r="R213" s="148">
        <f t="shared" si="28"/>
        <v>0</v>
      </c>
      <c r="S213" s="148">
        <v>0</v>
      </c>
      <c r="T213" s="149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1092</v>
      </c>
      <c r="AT213" s="150" t="s">
        <v>188</v>
      </c>
      <c r="AU213" s="150" t="s">
        <v>158</v>
      </c>
      <c r="AY213" s="14" t="s">
        <v>150</v>
      </c>
      <c r="BE213" s="151">
        <f t="shared" si="30"/>
        <v>0</v>
      </c>
      <c r="BF213" s="151">
        <f t="shared" si="31"/>
        <v>0</v>
      </c>
      <c r="BG213" s="151">
        <f t="shared" si="32"/>
        <v>0</v>
      </c>
      <c r="BH213" s="151">
        <f t="shared" si="33"/>
        <v>0</v>
      </c>
      <c r="BI213" s="151">
        <f t="shared" si="34"/>
        <v>0</v>
      </c>
      <c r="BJ213" s="14" t="s">
        <v>158</v>
      </c>
      <c r="BK213" s="151">
        <f t="shared" si="35"/>
        <v>0</v>
      </c>
      <c r="BL213" s="14" t="s">
        <v>282</v>
      </c>
      <c r="BM213" s="150" t="s">
        <v>435</v>
      </c>
    </row>
    <row r="214" spans="1:65" s="2" customFormat="1" ht="16.5" customHeight="1">
      <c r="A214" s="26"/>
      <c r="B214" s="138"/>
      <c r="C214" s="152" t="s">
        <v>443</v>
      </c>
      <c r="D214" s="152" t="s">
        <v>188</v>
      </c>
      <c r="E214" s="153" t="s">
        <v>1651</v>
      </c>
      <c r="F214" s="154" t="s">
        <v>1652</v>
      </c>
      <c r="G214" s="155" t="s">
        <v>463</v>
      </c>
      <c r="H214" s="156">
        <v>7</v>
      </c>
      <c r="I214" s="157"/>
      <c r="J214" s="157"/>
      <c r="K214" s="158"/>
      <c r="L214" s="159"/>
      <c r="M214" s="160" t="s">
        <v>1</v>
      </c>
      <c r="N214" s="161" t="s">
        <v>33</v>
      </c>
      <c r="O214" s="148">
        <v>0</v>
      </c>
      <c r="P214" s="148">
        <f t="shared" ref="P214:P245" si="36">O214*H214</f>
        <v>0</v>
      </c>
      <c r="Q214" s="148">
        <v>0</v>
      </c>
      <c r="R214" s="148">
        <f t="shared" ref="R214:R245" si="37">Q214*H214</f>
        <v>0</v>
      </c>
      <c r="S214" s="148">
        <v>0</v>
      </c>
      <c r="T214" s="149">
        <f t="shared" ref="T214:T245" si="38"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1092</v>
      </c>
      <c r="AT214" s="150" t="s">
        <v>188</v>
      </c>
      <c r="AU214" s="150" t="s">
        <v>158</v>
      </c>
      <c r="AY214" s="14" t="s">
        <v>150</v>
      </c>
      <c r="BE214" s="151">
        <f t="shared" ref="BE214:BE245" si="39">IF(N214="základná",J214,0)</f>
        <v>0</v>
      </c>
      <c r="BF214" s="151">
        <f t="shared" ref="BF214:BF245" si="40">IF(N214="znížená",J214,0)</f>
        <v>0</v>
      </c>
      <c r="BG214" s="151">
        <f t="shared" ref="BG214:BG245" si="41">IF(N214="zákl. prenesená",J214,0)</f>
        <v>0</v>
      </c>
      <c r="BH214" s="151">
        <f t="shared" ref="BH214:BH245" si="42">IF(N214="zníž. prenesená",J214,0)</f>
        <v>0</v>
      </c>
      <c r="BI214" s="151">
        <f t="shared" ref="BI214:BI245" si="43">IF(N214="nulová",J214,0)</f>
        <v>0</v>
      </c>
      <c r="BJ214" s="14" t="s">
        <v>158</v>
      </c>
      <c r="BK214" s="151">
        <f t="shared" ref="BK214:BK245" si="44">ROUND(I214*H214,2)</f>
        <v>0</v>
      </c>
      <c r="BL214" s="14" t="s">
        <v>282</v>
      </c>
      <c r="BM214" s="150" t="s">
        <v>439</v>
      </c>
    </row>
    <row r="215" spans="1:65" s="2" customFormat="1" ht="16.5" customHeight="1">
      <c r="A215" s="26"/>
      <c r="B215" s="138"/>
      <c r="C215" s="139" t="s">
        <v>311</v>
      </c>
      <c r="D215" s="139" t="s">
        <v>153</v>
      </c>
      <c r="E215" s="140" t="s">
        <v>1681</v>
      </c>
      <c r="F215" s="141" t="s">
        <v>1682</v>
      </c>
      <c r="G215" s="142" t="s">
        <v>463</v>
      </c>
      <c r="H215" s="143">
        <v>27</v>
      </c>
      <c r="I215" s="144"/>
      <c r="J215" s="144"/>
      <c r="K215" s="145"/>
      <c r="L215" s="27"/>
      <c r="M215" s="146" t="s">
        <v>1</v>
      </c>
      <c r="N215" s="147" t="s">
        <v>33</v>
      </c>
      <c r="O215" s="148">
        <v>0</v>
      </c>
      <c r="P215" s="148">
        <f t="shared" si="36"/>
        <v>0</v>
      </c>
      <c r="Q215" s="148">
        <v>0</v>
      </c>
      <c r="R215" s="148">
        <f t="shared" si="37"/>
        <v>0</v>
      </c>
      <c r="S215" s="148">
        <v>0</v>
      </c>
      <c r="T215" s="149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282</v>
      </c>
      <c r="AT215" s="150" t="s">
        <v>153</v>
      </c>
      <c r="AU215" s="150" t="s">
        <v>158</v>
      </c>
      <c r="AY215" s="14" t="s">
        <v>150</v>
      </c>
      <c r="BE215" s="151">
        <f t="shared" si="39"/>
        <v>0</v>
      </c>
      <c r="BF215" s="151">
        <f t="shared" si="40"/>
        <v>0</v>
      </c>
      <c r="BG215" s="151">
        <f t="shared" si="41"/>
        <v>0</v>
      </c>
      <c r="BH215" s="151">
        <f t="shared" si="42"/>
        <v>0</v>
      </c>
      <c r="BI215" s="151">
        <f t="shared" si="43"/>
        <v>0</v>
      </c>
      <c r="BJ215" s="14" t="s">
        <v>158</v>
      </c>
      <c r="BK215" s="151">
        <f t="shared" si="44"/>
        <v>0</v>
      </c>
      <c r="BL215" s="14" t="s">
        <v>282</v>
      </c>
      <c r="BM215" s="150" t="s">
        <v>442</v>
      </c>
    </row>
    <row r="216" spans="1:65" s="2" customFormat="1" ht="16.5" customHeight="1">
      <c r="A216" s="26"/>
      <c r="B216" s="138"/>
      <c r="C216" s="139" t="s">
        <v>450</v>
      </c>
      <c r="D216" s="139" t="s">
        <v>153</v>
      </c>
      <c r="E216" s="140" t="s">
        <v>1683</v>
      </c>
      <c r="F216" s="141" t="s">
        <v>1684</v>
      </c>
      <c r="G216" s="142" t="s">
        <v>463</v>
      </c>
      <c r="H216" s="143">
        <v>27</v>
      </c>
      <c r="I216" s="144"/>
      <c r="J216" s="144"/>
      <c r="K216" s="145"/>
      <c r="L216" s="27"/>
      <c r="M216" s="146" t="s">
        <v>1</v>
      </c>
      <c r="N216" s="147" t="s">
        <v>33</v>
      </c>
      <c r="O216" s="148">
        <v>0</v>
      </c>
      <c r="P216" s="148">
        <f t="shared" si="36"/>
        <v>0</v>
      </c>
      <c r="Q216" s="148">
        <v>0</v>
      </c>
      <c r="R216" s="148">
        <f t="shared" si="37"/>
        <v>0</v>
      </c>
      <c r="S216" s="148">
        <v>0</v>
      </c>
      <c r="T216" s="149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282</v>
      </c>
      <c r="AT216" s="150" t="s">
        <v>153</v>
      </c>
      <c r="AU216" s="150" t="s">
        <v>158</v>
      </c>
      <c r="AY216" s="14" t="s">
        <v>150</v>
      </c>
      <c r="BE216" s="151">
        <f t="shared" si="39"/>
        <v>0</v>
      </c>
      <c r="BF216" s="151">
        <f t="shared" si="40"/>
        <v>0</v>
      </c>
      <c r="BG216" s="151">
        <f t="shared" si="41"/>
        <v>0</v>
      </c>
      <c r="BH216" s="151">
        <f t="shared" si="42"/>
        <v>0</v>
      </c>
      <c r="BI216" s="151">
        <f t="shared" si="43"/>
        <v>0</v>
      </c>
      <c r="BJ216" s="14" t="s">
        <v>158</v>
      </c>
      <c r="BK216" s="151">
        <f t="shared" si="44"/>
        <v>0</v>
      </c>
      <c r="BL216" s="14" t="s">
        <v>282</v>
      </c>
      <c r="BM216" s="150" t="s">
        <v>446</v>
      </c>
    </row>
    <row r="217" spans="1:65" s="2" customFormat="1" ht="16.5" customHeight="1">
      <c r="A217" s="26"/>
      <c r="B217" s="138"/>
      <c r="C217" s="152" t="s">
        <v>314</v>
      </c>
      <c r="D217" s="152" t="s">
        <v>188</v>
      </c>
      <c r="E217" s="153" t="s">
        <v>1685</v>
      </c>
      <c r="F217" s="154" t="s">
        <v>1686</v>
      </c>
      <c r="G217" s="155" t="s">
        <v>463</v>
      </c>
      <c r="H217" s="156">
        <v>27</v>
      </c>
      <c r="I217" s="157"/>
      <c r="J217" s="157"/>
      <c r="K217" s="158"/>
      <c r="L217" s="159"/>
      <c r="M217" s="160" t="s">
        <v>1</v>
      </c>
      <c r="N217" s="161" t="s">
        <v>33</v>
      </c>
      <c r="O217" s="148">
        <v>0</v>
      </c>
      <c r="P217" s="148">
        <f t="shared" si="36"/>
        <v>0</v>
      </c>
      <c r="Q217" s="148">
        <v>0</v>
      </c>
      <c r="R217" s="148">
        <f t="shared" si="37"/>
        <v>0</v>
      </c>
      <c r="S217" s="148">
        <v>0</v>
      </c>
      <c r="T217" s="149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1092</v>
      </c>
      <c r="AT217" s="150" t="s">
        <v>188</v>
      </c>
      <c r="AU217" s="150" t="s">
        <v>158</v>
      </c>
      <c r="AY217" s="14" t="s">
        <v>150</v>
      </c>
      <c r="BE217" s="151">
        <f t="shared" si="39"/>
        <v>0</v>
      </c>
      <c r="BF217" s="151">
        <f t="shared" si="40"/>
        <v>0</v>
      </c>
      <c r="BG217" s="151">
        <f t="shared" si="41"/>
        <v>0</v>
      </c>
      <c r="BH217" s="151">
        <f t="shared" si="42"/>
        <v>0</v>
      </c>
      <c r="BI217" s="151">
        <f t="shared" si="43"/>
        <v>0</v>
      </c>
      <c r="BJ217" s="14" t="s">
        <v>158</v>
      </c>
      <c r="BK217" s="151">
        <f t="shared" si="44"/>
        <v>0</v>
      </c>
      <c r="BL217" s="14" t="s">
        <v>282</v>
      </c>
      <c r="BM217" s="150" t="s">
        <v>449</v>
      </c>
    </row>
    <row r="218" spans="1:65" s="2" customFormat="1" ht="21.75" customHeight="1">
      <c r="A218" s="26"/>
      <c r="B218" s="138"/>
      <c r="C218" s="152" t="s">
        <v>457</v>
      </c>
      <c r="D218" s="152" t="s">
        <v>188</v>
      </c>
      <c r="E218" s="153" t="s">
        <v>1687</v>
      </c>
      <c r="F218" s="154" t="s">
        <v>1688</v>
      </c>
      <c r="G218" s="155" t="s">
        <v>463</v>
      </c>
      <c r="H218" s="156">
        <v>54</v>
      </c>
      <c r="I218" s="157"/>
      <c r="J218" s="157"/>
      <c r="K218" s="158"/>
      <c r="L218" s="159"/>
      <c r="M218" s="160" t="s">
        <v>1</v>
      </c>
      <c r="N218" s="161" t="s">
        <v>33</v>
      </c>
      <c r="O218" s="148">
        <v>0</v>
      </c>
      <c r="P218" s="148">
        <f t="shared" si="36"/>
        <v>0</v>
      </c>
      <c r="Q218" s="148">
        <v>0</v>
      </c>
      <c r="R218" s="148">
        <f t="shared" si="37"/>
        <v>0</v>
      </c>
      <c r="S218" s="148">
        <v>0</v>
      </c>
      <c r="T218" s="149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1092</v>
      </c>
      <c r="AT218" s="150" t="s">
        <v>188</v>
      </c>
      <c r="AU218" s="150" t="s">
        <v>158</v>
      </c>
      <c r="AY218" s="14" t="s">
        <v>150</v>
      </c>
      <c r="BE218" s="151">
        <f t="shared" si="39"/>
        <v>0</v>
      </c>
      <c r="BF218" s="151">
        <f t="shared" si="40"/>
        <v>0</v>
      </c>
      <c r="BG218" s="151">
        <f t="shared" si="41"/>
        <v>0</v>
      </c>
      <c r="BH218" s="151">
        <f t="shared" si="42"/>
        <v>0</v>
      </c>
      <c r="BI218" s="151">
        <f t="shared" si="43"/>
        <v>0</v>
      </c>
      <c r="BJ218" s="14" t="s">
        <v>158</v>
      </c>
      <c r="BK218" s="151">
        <f t="shared" si="44"/>
        <v>0</v>
      </c>
      <c r="BL218" s="14" t="s">
        <v>282</v>
      </c>
      <c r="BM218" s="150" t="s">
        <v>453</v>
      </c>
    </row>
    <row r="219" spans="1:65" s="2" customFormat="1" ht="21.75" customHeight="1">
      <c r="A219" s="26"/>
      <c r="B219" s="138"/>
      <c r="C219" s="152" t="s">
        <v>318</v>
      </c>
      <c r="D219" s="152" t="s">
        <v>188</v>
      </c>
      <c r="E219" s="153" t="s">
        <v>1689</v>
      </c>
      <c r="F219" s="154" t="s">
        <v>1690</v>
      </c>
      <c r="G219" s="155" t="s">
        <v>463</v>
      </c>
      <c r="H219" s="156">
        <v>54</v>
      </c>
      <c r="I219" s="157"/>
      <c r="J219" s="157"/>
      <c r="K219" s="158"/>
      <c r="L219" s="159"/>
      <c r="M219" s="160" t="s">
        <v>1</v>
      </c>
      <c r="N219" s="161" t="s">
        <v>33</v>
      </c>
      <c r="O219" s="148">
        <v>0</v>
      </c>
      <c r="P219" s="148">
        <f t="shared" si="36"/>
        <v>0</v>
      </c>
      <c r="Q219" s="148">
        <v>0</v>
      </c>
      <c r="R219" s="148">
        <f t="shared" si="37"/>
        <v>0</v>
      </c>
      <c r="S219" s="148">
        <v>0</v>
      </c>
      <c r="T219" s="149">
        <f t="shared" si="38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1092</v>
      </c>
      <c r="AT219" s="150" t="s">
        <v>188</v>
      </c>
      <c r="AU219" s="150" t="s">
        <v>158</v>
      </c>
      <c r="AY219" s="14" t="s">
        <v>150</v>
      </c>
      <c r="BE219" s="151">
        <f t="shared" si="39"/>
        <v>0</v>
      </c>
      <c r="BF219" s="151">
        <f t="shared" si="40"/>
        <v>0</v>
      </c>
      <c r="BG219" s="151">
        <f t="shared" si="41"/>
        <v>0</v>
      </c>
      <c r="BH219" s="151">
        <f t="shared" si="42"/>
        <v>0</v>
      </c>
      <c r="BI219" s="151">
        <f t="shared" si="43"/>
        <v>0</v>
      </c>
      <c r="BJ219" s="14" t="s">
        <v>158</v>
      </c>
      <c r="BK219" s="151">
        <f t="shared" si="44"/>
        <v>0</v>
      </c>
      <c r="BL219" s="14" t="s">
        <v>282</v>
      </c>
      <c r="BM219" s="150" t="s">
        <v>456</v>
      </c>
    </row>
    <row r="220" spans="1:65" s="2" customFormat="1" ht="16.5" customHeight="1">
      <c r="A220" s="26"/>
      <c r="B220" s="138"/>
      <c r="C220" s="152" t="s">
        <v>465</v>
      </c>
      <c r="D220" s="152" t="s">
        <v>188</v>
      </c>
      <c r="E220" s="153" t="s">
        <v>1691</v>
      </c>
      <c r="F220" s="154" t="s">
        <v>1692</v>
      </c>
      <c r="G220" s="155" t="s">
        <v>463</v>
      </c>
      <c r="H220" s="156">
        <v>27</v>
      </c>
      <c r="I220" s="157"/>
      <c r="J220" s="157"/>
      <c r="K220" s="158"/>
      <c r="L220" s="159"/>
      <c r="M220" s="160" t="s">
        <v>1</v>
      </c>
      <c r="N220" s="161" t="s">
        <v>33</v>
      </c>
      <c r="O220" s="148">
        <v>0</v>
      </c>
      <c r="P220" s="148">
        <f t="shared" si="36"/>
        <v>0</v>
      </c>
      <c r="Q220" s="148">
        <v>0</v>
      </c>
      <c r="R220" s="148">
        <f t="shared" si="37"/>
        <v>0</v>
      </c>
      <c r="S220" s="148">
        <v>0</v>
      </c>
      <c r="T220" s="149">
        <f t="shared" si="38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1092</v>
      </c>
      <c r="AT220" s="150" t="s">
        <v>188</v>
      </c>
      <c r="AU220" s="150" t="s">
        <v>158</v>
      </c>
      <c r="AY220" s="14" t="s">
        <v>150</v>
      </c>
      <c r="BE220" s="151">
        <f t="shared" si="39"/>
        <v>0</v>
      </c>
      <c r="BF220" s="151">
        <f t="shared" si="40"/>
        <v>0</v>
      </c>
      <c r="BG220" s="151">
        <f t="shared" si="41"/>
        <v>0</v>
      </c>
      <c r="BH220" s="151">
        <f t="shared" si="42"/>
        <v>0</v>
      </c>
      <c r="BI220" s="151">
        <f t="shared" si="43"/>
        <v>0</v>
      </c>
      <c r="BJ220" s="14" t="s">
        <v>158</v>
      </c>
      <c r="BK220" s="151">
        <f t="shared" si="44"/>
        <v>0</v>
      </c>
      <c r="BL220" s="14" t="s">
        <v>282</v>
      </c>
      <c r="BM220" s="150" t="s">
        <v>460</v>
      </c>
    </row>
    <row r="221" spans="1:65" s="2" customFormat="1" ht="16.5" customHeight="1">
      <c r="A221" s="26"/>
      <c r="B221" s="138"/>
      <c r="C221" s="152" t="s">
        <v>321</v>
      </c>
      <c r="D221" s="152" t="s">
        <v>188</v>
      </c>
      <c r="E221" s="153" t="s">
        <v>1651</v>
      </c>
      <c r="F221" s="154" t="s">
        <v>1652</v>
      </c>
      <c r="G221" s="155" t="s">
        <v>463</v>
      </c>
      <c r="H221" s="156">
        <v>27</v>
      </c>
      <c r="I221" s="157"/>
      <c r="J221" s="157"/>
      <c r="K221" s="158"/>
      <c r="L221" s="159"/>
      <c r="M221" s="160" t="s">
        <v>1</v>
      </c>
      <c r="N221" s="161" t="s">
        <v>33</v>
      </c>
      <c r="O221" s="148">
        <v>0</v>
      </c>
      <c r="P221" s="148">
        <f t="shared" si="36"/>
        <v>0</v>
      </c>
      <c r="Q221" s="148">
        <v>0</v>
      </c>
      <c r="R221" s="148">
        <f t="shared" si="37"/>
        <v>0</v>
      </c>
      <c r="S221" s="148">
        <v>0</v>
      </c>
      <c r="T221" s="149">
        <f t="shared" si="38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1092</v>
      </c>
      <c r="AT221" s="150" t="s">
        <v>188</v>
      </c>
      <c r="AU221" s="150" t="s">
        <v>158</v>
      </c>
      <c r="AY221" s="14" t="s">
        <v>150</v>
      </c>
      <c r="BE221" s="151">
        <f t="shared" si="39"/>
        <v>0</v>
      </c>
      <c r="BF221" s="151">
        <f t="shared" si="40"/>
        <v>0</v>
      </c>
      <c r="BG221" s="151">
        <f t="shared" si="41"/>
        <v>0</v>
      </c>
      <c r="BH221" s="151">
        <f t="shared" si="42"/>
        <v>0</v>
      </c>
      <c r="BI221" s="151">
        <f t="shared" si="43"/>
        <v>0</v>
      </c>
      <c r="BJ221" s="14" t="s">
        <v>158</v>
      </c>
      <c r="BK221" s="151">
        <f t="shared" si="44"/>
        <v>0</v>
      </c>
      <c r="BL221" s="14" t="s">
        <v>282</v>
      </c>
      <c r="BM221" s="150" t="s">
        <v>464</v>
      </c>
    </row>
    <row r="222" spans="1:65" s="2" customFormat="1" ht="16.5" customHeight="1">
      <c r="A222" s="26"/>
      <c r="B222" s="138"/>
      <c r="C222" s="139" t="s">
        <v>472</v>
      </c>
      <c r="D222" s="139" t="s">
        <v>153</v>
      </c>
      <c r="E222" s="140" t="s">
        <v>1693</v>
      </c>
      <c r="F222" s="141" t="s">
        <v>1694</v>
      </c>
      <c r="G222" s="142" t="s">
        <v>463</v>
      </c>
      <c r="H222" s="143">
        <v>2</v>
      </c>
      <c r="I222" s="144"/>
      <c r="J222" s="144"/>
      <c r="K222" s="145"/>
      <c r="L222" s="27"/>
      <c r="M222" s="146" t="s">
        <v>1</v>
      </c>
      <c r="N222" s="147" t="s">
        <v>33</v>
      </c>
      <c r="O222" s="148">
        <v>0</v>
      </c>
      <c r="P222" s="148">
        <f t="shared" si="36"/>
        <v>0</v>
      </c>
      <c r="Q222" s="148">
        <v>0</v>
      </c>
      <c r="R222" s="148">
        <f t="shared" si="37"/>
        <v>0</v>
      </c>
      <c r="S222" s="148">
        <v>0</v>
      </c>
      <c r="T222" s="149">
        <f t="shared" si="38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282</v>
      </c>
      <c r="AT222" s="150" t="s">
        <v>153</v>
      </c>
      <c r="AU222" s="150" t="s">
        <v>158</v>
      </c>
      <c r="AY222" s="14" t="s">
        <v>150</v>
      </c>
      <c r="BE222" s="151">
        <f t="shared" si="39"/>
        <v>0</v>
      </c>
      <c r="BF222" s="151">
        <f t="shared" si="40"/>
        <v>0</v>
      </c>
      <c r="BG222" s="151">
        <f t="shared" si="41"/>
        <v>0</v>
      </c>
      <c r="BH222" s="151">
        <f t="shared" si="42"/>
        <v>0</v>
      </c>
      <c r="BI222" s="151">
        <f t="shared" si="43"/>
        <v>0</v>
      </c>
      <c r="BJ222" s="14" t="s">
        <v>158</v>
      </c>
      <c r="BK222" s="151">
        <f t="shared" si="44"/>
        <v>0</v>
      </c>
      <c r="BL222" s="14" t="s">
        <v>282</v>
      </c>
      <c r="BM222" s="150" t="s">
        <v>468</v>
      </c>
    </row>
    <row r="223" spans="1:65" s="2" customFormat="1" ht="21.75" customHeight="1">
      <c r="A223" s="26"/>
      <c r="B223" s="138"/>
      <c r="C223" s="152" t="s">
        <v>325</v>
      </c>
      <c r="D223" s="152" t="s">
        <v>188</v>
      </c>
      <c r="E223" s="153" t="s">
        <v>1695</v>
      </c>
      <c r="F223" s="154" t="s">
        <v>1696</v>
      </c>
      <c r="G223" s="155" t="s">
        <v>463</v>
      </c>
      <c r="H223" s="156">
        <v>2</v>
      </c>
      <c r="I223" s="157"/>
      <c r="J223" s="157"/>
      <c r="K223" s="158"/>
      <c r="L223" s="159"/>
      <c r="M223" s="160" t="s">
        <v>1</v>
      </c>
      <c r="N223" s="161" t="s">
        <v>33</v>
      </c>
      <c r="O223" s="148">
        <v>0</v>
      </c>
      <c r="P223" s="148">
        <f t="shared" si="36"/>
        <v>0</v>
      </c>
      <c r="Q223" s="148">
        <v>0</v>
      </c>
      <c r="R223" s="148">
        <f t="shared" si="37"/>
        <v>0</v>
      </c>
      <c r="S223" s="148">
        <v>0</v>
      </c>
      <c r="T223" s="149">
        <f t="shared" si="38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1092</v>
      </c>
      <c r="AT223" s="150" t="s">
        <v>188</v>
      </c>
      <c r="AU223" s="150" t="s">
        <v>158</v>
      </c>
      <c r="AY223" s="14" t="s">
        <v>150</v>
      </c>
      <c r="BE223" s="151">
        <f t="shared" si="39"/>
        <v>0</v>
      </c>
      <c r="BF223" s="151">
        <f t="shared" si="40"/>
        <v>0</v>
      </c>
      <c r="BG223" s="151">
        <f t="shared" si="41"/>
        <v>0</v>
      </c>
      <c r="BH223" s="151">
        <f t="shared" si="42"/>
        <v>0</v>
      </c>
      <c r="BI223" s="151">
        <f t="shared" si="43"/>
        <v>0</v>
      </c>
      <c r="BJ223" s="14" t="s">
        <v>158</v>
      </c>
      <c r="BK223" s="151">
        <f t="shared" si="44"/>
        <v>0</v>
      </c>
      <c r="BL223" s="14" t="s">
        <v>282</v>
      </c>
      <c r="BM223" s="150" t="s">
        <v>471</v>
      </c>
    </row>
    <row r="224" spans="1:65" s="2" customFormat="1" ht="21.75" customHeight="1">
      <c r="A224" s="26"/>
      <c r="B224" s="138"/>
      <c r="C224" s="152" t="s">
        <v>479</v>
      </c>
      <c r="D224" s="152" t="s">
        <v>188</v>
      </c>
      <c r="E224" s="153" t="s">
        <v>1697</v>
      </c>
      <c r="F224" s="154" t="s">
        <v>1698</v>
      </c>
      <c r="G224" s="155" t="s">
        <v>463</v>
      </c>
      <c r="H224" s="156">
        <v>2</v>
      </c>
      <c r="I224" s="157"/>
      <c r="J224" s="157"/>
      <c r="K224" s="158"/>
      <c r="L224" s="159"/>
      <c r="M224" s="160" t="s">
        <v>1</v>
      </c>
      <c r="N224" s="161" t="s">
        <v>33</v>
      </c>
      <c r="O224" s="148">
        <v>0</v>
      </c>
      <c r="P224" s="148">
        <f t="shared" si="36"/>
        <v>0</v>
      </c>
      <c r="Q224" s="148">
        <v>0</v>
      </c>
      <c r="R224" s="148">
        <f t="shared" si="37"/>
        <v>0</v>
      </c>
      <c r="S224" s="148">
        <v>0</v>
      </c>
      <c r="T224" s="149">
        <f t="shared" si="38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1092</v>
      </c>
      <c r="AT224" s="150" t="s">
        <v>188</v>
      </c>
      <c r="AU224" s="150" t="s">
        <v>158</v>
      </c>
      <c r="AY224" s="14" t="s">
        <v>150</v>
      </c>
      <c r="BE224" s="151">
        <f t="shared" si="39"/>
        <v>0</v>
      </c>
      <c r="BF224" s="151">
        <f t="shared" si="40"/>
        <v>0</v>
      </c>
      <c r="BG224" s="151">
        <f t="shared" si="41"/>
        <v>0</v>
      </c>
      <c r="BH224" s="151">
        <f t="shared" si="42"/>
        <v>0</v>
      </c>
      <c r="BI224" s="151">
        <f t="shared" si="43"/>
        <v>0</v>
      </c>
      <c r="BJ224" s="14" t="s">
        <v>158</v>
      </c>
      <c r="BK224" s="151">
        <f t="shared" si="44"/>
        <v>0</v>
      </c>
      <c r="BL224" s="14" t="s">
        <v>282</v>
      </c>
      <c r="BM224" s="150" t="s">
        <v>475</v>
      </c>
    </row>
    <row r="225" spans="1:65" s="2" customFormat="1" ht="21.75" customHeight="1">
      <c r="A225" s="26"/>
      <c r="B225" s="138"/>
      <c r="C225" s="139" t="s">
        <v>328</v>
      </c>
      <c r="D225" s="139" t="s">
        <v>153</v>
      </c>
      <c r="E225" s="140" t="s">
        <v>1699</v>
      </c>
      <c r="F225" s="141" t="s">
        <v>1700</v>
      </c>
      <c r="G225" s="142" t="s">
        <v>463</v>
      </c>
      <c r="H225" s="143">
        <v>1</v>
      </c>
      <c r="I225" s="144"/>
      <c r="J225" s="144"/>
      <c r="K225" s="145"/>
      <c r="L225" s="27"/>
      <c r="M225" s="146" t="s">
        <v>1</v>
      </c>
      <c r="N225" s="147" t="s">
        <v>33</v>
      </c>
      <c r="O225" s="148">
        <v>0</v>
      </c>
      <c r="P225" s="148">
        <f t="shared" si="36"/>
        <v>0</v>
      </c>
      <c r="Q225" s="148">
        <v>0</v>
      </c>
      <c r="R225" s="148">
        <f t="shared" si="37"/>
        <v>0</v>
      </c>
      <c r="S225" s="148">
        <v>0</v>
      </c>
      <c r="T225" s="149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282</v>
      </c>
      <c r="AT225" s="150" t="s">
        <v>153</v>
      </c>
      <c r="AU225" s="150" t="s">
        <v>158</v>
      </c>
      <c r="AY225" s="14" t="s">
        <v>150</v>
      </c>
      <c r="BE225" s="151">
        <f t="shared" si="39"/>
        <v>0</v>
      </c>
      <c r="BF225" s="151">
        <f t="shared" si="40"/>
        <v>0</v>
      </c>
      <c r="BG225" s="151">
        <f t="shared" si="41"/>
        <v>0</v>
      </c>
      <c r="BH225" s="151">
        <f t="shared" si="42"/>
        <v>0</v>
      </c>
      <c r="BI225" s="151">
        <f t="shared" si="43"/>
        <v>0</v>
      </c>
      <c r="BJ225" s="14" t="s">
        <v>158</v>
      </c>
      <c r="BK225" s="151">
        <f t="shared" si="44"/>
        <v>0</v>
      </c>
      <c r="BL225" s="14" t="s">
        <v>282</v>
      </c>
      <c r="BM225" s="150" t="s">
        <v>478</v>
      </c>
    </row>
    <row r="226" spans="1:65" s="2" customFormat="1" ht="21.75" customHeight="1">
      <c r="A226" s="26"/>
      <c r="B226" s="138"/>
      <c r="C226" s="152" t="s">
        <v>486</v>
      </c>
      <c r="D226" s="152" t="s">
        <v>188</v>
      </c>
      <c r="E226" s="153" t="s">
        <v>1701</v>
      </c>
      <c r="F226" s="154" t="s">
        <v>1702</v>
      </c>
      <c r="G226" s="155" t="s">
        <v>463</v>
      </c>
      <c r="H226" s="156">
        <v>1</v>
      </c>
      <c r="I226" s="157"/>
      <c r="J226" s="157"/>
      <c r="K226" s="158"/>
      <c r="L226" s="159"/>
      <c r="M226" s="160" t="s">
        <v>1</v>
      </c>
      <c r="N226" s="161" t="s">
        <v>33</v>
      </c>
      <c r="O226" s="148">
        <v>0</v>
      </c>
      <c r="P226" s="148">
        <f t="shared" si="36"/>
        <v>0</v>
      </c>
      <c r="Q226" s="148">
        <v>0</v>
      </c>
      <c r="R226" s="148">
        <f t="shared" si="37"/>
        <v>0</v>
      </c>
      <c r="S226" s="148">
        <v>0</v>
      </c>
      <c r="T226" s="149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1092</v>
      </c>
      <c r="AT226" s="150" t="s">
        <v>188</v>
      </c>
      <c r="AU226" s="150" t="s">
        <v>158</v>
      </c>
      <c r="AY226" s="14" t="s">
        <v>150</v>
      </c>
      <c r="BE226" s="151">
        <f t="shared" si="39"/>
        <v>0</v>
      </c>
      <c r="BF226" s="151">
        <f t="shared" si="40"/>
        <v>0</v>
      </c>
      <c r="BG226" s="151">
        <f t="shared" si="41"/>
        <v>0</v>
      </c>
      <c r="BH226" s="151">
        <f t="shared" si="42"/>
        <v>0</v>
      </c>
      <c r="BI226" s="151">
        <f t="shared" si="43"/>
        <v>0</v>
      </c>
      <c r="BJ226" s="14" t="s">
        <v>158</v>
      </c>
      <c r="BK226" s="151">
        <f t="shared" si="44"/>
        <v>0</v>
      </c>
      <c r="BL226" s="14" t="s">
        <v>282</v>
      </c>
      <c r="BM226" s="150" t="s">
        <v>482</v>
      </c>
    </row>
    <row r="227" spans="1:65" s="2" customFormat="1" ht="16.5" customHeight="1">
      <c r="A227" s="26"/>
      <c r="B227" s="138"/>
      <c r="C227" s="139" t="s">
        <v>332</v>
      </c>
      <c r="D227" s="139" t="s">
        <v>153</v>
      </c>
      <c r="E227" s="140" t="s">
        <v>1703</v>
      </c>
      <c r="F227" s="141" t="s">
        <v>1704</v>
      </c>
      <c r="G227" s="142" t="s">
        <v>463</v>
      </c>
      <c r="H227" s="143">
        <v>1</v>
      </c>
      <c r="I227" s="144"/>
      <c r="J227" s="144"/>
      <c r="K227" s="145"/>
      <c r="L227" s="27"/>
      <c r="M227" s="146" t="s">
        <v>1</v>
      </c>
      <c r="N227" s="147" t="s">
        <v>33</v>
      </c>
      <c r="O227" s="148">
        <v>0</v>
      </c>
      <c r="P227" s="148">
        <f t="shared" si="36"/>
        <v>0</v>
      </c>
      <c r="Q227" s="148">
        <v>0</v>
      </c>
      <c r="R227" s="148">
        <f t="shared" si="37"/>
        <v>0</v>
      </c>
      <c r="S227" s="148">
        <v>0</v>
      </c>
      <c r="T227" s="149">
        <f t="shared" si="38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282</v>
      </c>
      <c r="AT227" s="150" t="s">
        <v>153</v>
      </c>
      <c r="AU227" s="150" t="s">
        <v>158</v>
      </c>
      <c r="AY227" s="14" t="s">
        <v>150</v>
      </c>
      <c r="BE227" s="151">
        <f t="shared" si="39"/>
        <v>0</v>
      </c>
      <c r="BF227" s="151">
        <f t="shared" si="40"/>
        <v>0</v>
      </c>
      <c r="BG227" s="151">
        <f t="shared" si="41"/>
        <v>0</v>
      </c>
      <c r="BH227" s="151">
        <f t="shared" si="42"/>
        <v>0</v>
      </c>
      <c r="BI227" s="151">
        <f t="shared" si="43"/>
        <v>0</v>
      </c>
      <c r="BJ227" s="14" t="s">
        <v>158</v>
      </c>
      <c r="BK227" s="151">
        <f t="shared" si="44"/>
        <v>0</v>
      </c>
      <c r="BL227" s="14" t="s">
        <v>282</v>
      </c>
      <c r="BM227" s="150" t="s">
        <v>485</v>
      </c>
    </row>
    <row r="228" spans="1:65" s="2" customFormat="1" ht="21.75" customHeight="1">
      <c r="A228" s="26"/>
      <c r="B228" s="138"/>
      <c r="C228" s="152" t="s">
        <v>493</v>
      </c>
      <c r="D228" s="152" t="s">
        <v>188</v>
      </c>
      <c r="E228" s="153" t="s">
        <v>1705</v>
      </c>
      <c r="F228" s="154" t="s">
        <v>1706</v>
      </c>
      <c r="G228" s="155" t="s">
        <v>463</v>
      </c>
      <c r="H228" s="156">
        <v>1</v>
      </c>
      <c r="I228" s="157"/>
      <c r="J228" s="157"/>
      <c r="K228" s="158"/>
      <c r="L228" s="159"/>
      <c r="M228" s="160" t="s">
        <v>1</v>
      </c>
      <c r="N228" s="161" t="s">
        <v>33</v>
      </c>
      <c r="O228" s="148">
        <v>0</v>
      </c>
      <c r="P228" s="148">
        <f t="shared" si="36"/>
        <v>0</v>
      </c>
      <c r="Q228" s="148">
        <v>0</v>
      </c>
      <c r="R228" s="148">
        <f t="shared" si="37"/>
        <v>0</v>
      </c>
      <c r="S228" s="148">
        <v>0</v>
      </c>
      <c r="T228" s="149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1092</v>
      </c>
      <c r="AT228" s="150" t="s">
        <v>188</v>
      </c>
      <c r="AU228" s="150" t="s">
        <v>158</v>
      </c>
      <c r="AY228" s="14" t="s">
        <v>150</v>
      </c>
      <c r="BE228" s="151">
        <f t="shared" si="39"/>
        <v>0</v>
      </c>
      <c r="BF228" s="151">
        <f t="shared" si="40"/>
        <v>0</v>
      </c>
      <c r="BG228" s="151">
        <f t="shared" si="41"/>
        <v>0</v>
      </c>
      <c r="BH228" s="151">
        <f t="shared" si="42"/>
        <v>0</v>
      </c>
      <c r="BI228" s="151">
        <f t="shared" si="43"/>
        <v>0</v>
      </c>
      <c r="BJ228" s="14" t="s">
        <v>158</v>
      </c>
      <c r="BK228" s="151">
        <f t="shared" si="44"/>
        <v>0</v>
      </c>
      <c r="BL228" s="14" t="s">
        <v>282</v>
      </c>
      <c r="BM228" s="150" t="s">
        <v>489</v>
      </c>
    </row>
    <row r="229" spans="1:65" s="2" customFormat="1" ht="16.5" customHeight="1">
      <c r="A229" s="26"/>
      <c r="B229" s="138"/>
      <c r="C229" s="139" t="s">
        <v>335</v>
      </c>
      <c r="D229" s="139" t="s">
        <v>153</v>
      </c>
      <c r="E229" s="140" t="s">
        <v>1707</v>
      </c>
      <c r="F229" s="141" t="s">
        <v>1708</v>
      </c>
      <c r="G229" s="142" t="s">
        <v>463</v>
      </c>
      <c r="H229" s="143">
        <v>1</v>
      </c>
      <c r="I229" s="144"/>
      <c r="J229" s="144"/>
      <c r="K229" s="145"/>
      <c r="L229" s="27"/>
      <c r="M229" s="146" t="s">
        <v>1</v>
      </c>
      <c r="N229" s="147" t="s">
        <v>33</v>
      </c>
      <c r="O229" s="148">
        <v>0</v>
      </c>
      <c r="P229" s="148">
        <f t="shared" si="36"/>
        <v>0</v>
      </c>
      <c r="Q229" s="148">
        <v>0</v>
      </c>
      <c r="R229" s="148">
        <f t="shared" si="37"/>
        <v>0</v>
      </c>
      <c r="S229" s="148">
        <v>0</v>
      </c>
      <c r="T229" s="149">
        <f t="shared" si="38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282</v>
      </c>
      <c r="AT229" s="150" t="s">
        <v>153</v>
      </c>
      <c r="AU229" s="150" t="s">
        <v>158</v>
      </c>
      <c r="AY229" s="14" t="s">
        <v>150</v>
      </c>
      <c r="BE229" s="151">
        <f t="shared" si="39"/>
        <v>0</v>
      </c>
      <c r="BF229" s="151">
        <f t="shared" si="40"/>
        <v>0</v>
      </c>
      <c r="BG229" s="151">
        <f t="shared" si="41"/>
        <v>0</v>
      </c>
      <c r="BH229" s="151">
        <f t="shared" si="42"/>
        <v>0</v>
      </c>
      <c r="BI229" s="151">
        <f t="shared" si="43"/>
        <v>0</v>
      </c>
      <c r="BJ229" s="14" t="s">
        <v>158</v>
      </c>
      <c r="BK229" s="151">
        <f t="shared" si="44"/>
        <v>0</v>
      </c>
      <c r="BL229" s="14" t="s">
        <v>282</v>
      </c>
      <c r="BM229" s="150" t="s">
        <v>492</v>
      </c>
    </row>
    <row r="230" spans="1:65" s="2" customFormat="1" ht="21.75" customHeight="1">
      <c r="A230" s="26"/>
      <c r="B230" s="138"/>
      <c r="C230" s="152" t="s">
        <v>500</v>
      </c>
      <c r="D230" s="152" t="s">
        <v>188</v>
      </c>
      <c r="E230" s="153" t="s">
        <v>1709</v>
      </c>
      <c r="F230" s="154" t="s">
        <v>1710</v>
      </c>
      <c r="G230" s="155" t="s">
        <v>463</v>
      </c>
      <c r="H230" s="156">
        <v>1</v>
      </c>
      <c r="I230" s="157"/>
      <c r="J230" s="157"/>
      <c r="K230" s="158"/>
      <c r="L230" s="159"/>
      <c r="M230" s="160" t="s">
        <v>1</v>
      </c>
      <c r="N230" s="161" t="s">
        <v>33</v>
      </c>
      <c r="O230" s="148">
        <v>0</v>
      </c>
      <c r="P230" s="148">
        <f t="shared" si="36"/>
        <v>0</v>
      </c>
      <c r="Q230" s="148">
        <v>0</v>
      </c>
      <c r="R230" s="148">
        <f t="shared" si="37"/>
        <v>0</v>
      </c>
      <c r="S230" s="148">
        <v>0</v>
      </c>
      <c r="T230" s="149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1092</v>
      </c>
      <c r="AT230" s="150" t="s">
        <v>188</v>
      </c>
      <c r="AU230" s="150" t="s">
        <v>158</v>
      </c>
      <c r="AY230" s="14" t="s">
        <v>150</v>
      </c>
      <c r="BE230" s="151">
        <f t="shared" si="39"/>
        <v>0</v>
      </c>
      <c r="BF230" s="151">
        <f t="shared" si="40"/>
        <v>0</v>
      </c>
      <c r="BG230" s="151">
        <f t="shared" si="41"/>
        <v>0</v>
      </c>
      <c r="BH230" s="151">
        <f t="shared" si="42"/>
        <v>0</v>
      </c>
      <c r="BI230" s="151">
        <f t="shared" si="43"/>
        <v>0</v>
      </c>
      <c r="BJ230" s="14" t="s">
        <v>158</v>
      </c>
      <c r="BK230" s="151">
        <f t="shared" si="44"/>
        <v>0</v>
      </c>
      <c r="BL230" s="14" t="s">
        <v>282</v>
      </c>
      <c r="BM230" s="150" t="s">
        <v>496</v>
      </c>
    </row>
    <row r="231" spans="1:65" s="2" customFormat="1" ht="21.75" customHeight="1">
      <c r="A231" s="26"/>
      <c r="B231" s="138"/>
      <c r="C231" s="139" t="s">
        <v>339</v>
      </c>
      <c r="D231" s="139" t="s">
        <v>153</v>
      </c>
      <c r="E231" s="140" t="s">
        <v>1643</v>
      </c>
      <c r="F231" s="141" t="s">
        <v>1644</v>
      </c>
      <c r="G231" s="142" t="s">
        <v>463</v>
      </c>
      <c r="H231" s="143">
        <v>4</v>
      </c>
      <c r="I231" s="144"/>
      <c r="J231" s="144"/>
      <c r="K231" s="145"/>
      <c r="L231" s="27"/>
      <c r="M231" s="146" t="s">
        <v>1</v>
      </c>
      <c r="N231" s="147" t="s">
        <v>33</v>
      </c>
      <c r="O231" s="148">
        <v>0</v>
      </c>
      <c r="P231" s="148">
        <f t="shared" si="36"/>
        <v>0</v>
      </c>
      <c r="Q231" s="148">
        <v>0</v>
      </c>
      <c r="R231" s="148">
        <f t="shared" si="37"/>
        <v>0</v>
      </c>
      <c r="S231" s="148">
        <v>0</v>
      </c>
      <c r="T231" s="149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282</v>
      </c>
      <c r="AT231" s="150" t="s">
        <v>153</v>
      </c>
      <c r="AU231" s="150" t="s">
        <v>158</v>
      </c>
      <c r="AY231" s="14" t="s">
        <v>150</v>
      </c>
      <c r="BE231" s="151">
        <f t="shared" si="39"/>
        <v>0</v>
      </c>
      <c r="BF231" s="151">
        <f t="shared" si="40"/>
        <v>0</v>
      </c>
      <c r="BG231" s="151">
        <f t="shared" si="41"/>
        <v>0</v>
      </c>
      <c r="BH231" s="151">
        <f t="shared" si="42"/>
        <v>0</v>
      </c>
      <c r="BI231" s="151">
        <f t="shared" si="43"/>
        <v>0</v>
      </c>
      <c r="BJ231" s="14" t="s">
        <v>158</v>
      </c>
      <c r="BK231" s="151">
        <f t="shared" si="44"/>
        <v>0</v>
      </c>
      <c r="BL231" s="14" t="s">
        <v>282</v>
      </c>
      <c r="BM231" s="150" t="s">
        <v>499</v>
      </c>
    </row>
    <row r="232" spans="1:65" s="2" customFormat="1" ht="21.75" customHeight="1">
      <c r="A232" s="26"/>
      <c r="B232" s="138"/>
      <c r="C232" s="152" t="s">
        <v>507</v>
      </c>
      <c r="D232" s="152" t="s">
        <v>188</v>
      </c>
      <c r="E232" s="153" t="s">
        <v>1711</v>
      </c>
      <c r="F232" s="154" t="s">
        <v>1712</v>
      </c>
      <c r="G232" s="155" t="s">
        <v>463</v>
      </c>
      <c r="H232" s="156">
        <v>4</v>
      </c>
      <c r="I232" s="157"/>
      <c r="J232" s="157"/>
      <c r="K232" s="158"/>
      <c r="L232" s="159"/>
      <c r="M232" s="160" t="s">
        <v>1</v>
      </c>
      <c r="N232" s="161" t="s">
        <v>33</v>
      </c>
      <c r="O232" s="148">
        <v>0</v>
      </c>
      <c r="P232" s="148">
        <f t="shared" si="36"/>
        <v>0</v>
      </c>
      <c r="Q232" s="148">
        <v>0</v>
      </c>
      <c r="R232" s="148">
        <f t="shared" si="37"/>
        <v>0</v>
      </c>
      <c r="S232" s="148">
        <v>0</v>
      </c>
      <c r="T232" s="149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1092</v>
      </c>
      <c r="AT232" s="150" t="s">
        <v>188</v>
      </c>
      <c r="AU232" s="150" t="s">
        <v>158</v>
      </c>
      <c r="AY232" s="14" t="s">
        <v>150</v>
      </c>
      <c r="BE232" s="151">
        <f t="shared" si="39"/>
        <v>0</v>
      </c>
      <c r="BF232" s="151">
        <f t="shared" si="40"/>
        <v>0</v>
      </c>
      <c r="BG232" s="151">
        <f t="shared" si="41"/>
        <v>0</v>
      </c>
      <c r="BH232" s="151">
        <f t="shared" si="42"/>
        <v>0</v>
      </c>
      <c r="BI232" s="151">
        <f t="shared" si="43"/>
        <v>0</v>
      </c>
      <c r="BJ232" s="14" t="s">
        <v>158</v>
      </c>
      <c r="BK232" s="151">
        <f t="shared" si="44"/>
        <v>0</v>
      </c>
      <c r="BL232" s="14" t="s">
        <v>282</v>
      </c>
      <c r="BM232" s="150" t="s">
        <v>503</v>
      </c>
    </row>
    <row r="233" spans="1:65" s="2" customFormat="1" ht="21.75" customHeight="1">
      <c r="A233" s="26"/>
      <c r="B233" s="138"/>
      <c r="C233" s="139" t="s">
        <v>342</v>
      </c>
      <c r="D233" s="139" t="s">
        <v>153</v>
      </c>
      <c r="E233" s="140" t="s">
        <v>1713</v>
      </c>
      <c r="F233" s="141" t="s">
        <v>1714</v>
      </c>
      <c r="G233" s="142" t="s">
        <v>463</v>
      </c>
      <c r="H233" s="143">
        <v>2</v>
      </c>
      <c r="I233" s="144"/>
      <c r="J233" s="144"/>
      <c r="K233" s="145"/>
      <c r="L233" s="27"/>
      <c r="M233" s="146" t="s">
        <v>1</v>
      </c>
      <c r="N233" s="147" t="s">
        <v>33</v>
      </c>
      <c r="O233" s="148">
        <v>0</v>
      </c>
      <c r="P233" s="148">
        <f t="shared" si="36"/>
        <v>0</v>
      </c>
      <c r="Q233" s="148">
        <v>0</v>
      </c>
      <c r="R233" s="148">
        <f t="shared" si="37"/>
        <v>0</v>
      </c>
      <c r="S233" s="148">
        <v>0</v>
      </c>
      <c r="T233" s="149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282</v>
      </c>
      <c r="AT233" s="150" t="s">
        <v>153</v>
      </c>
      <c r="AU233" s="150" t="s">
        <v>158</v>
      </c>
      <c r="AY233" s="14" t="s">
        <v>150</v>
      </c>
      <c r="BE233" s="151">
        <f t="shared" si="39"/>
        <v>0</v>
      </c>
      <c r="BF233" s="151">
        <f t="shared" si="40"/>
        <v>0</v>
      </c>
      <c r="BG233" s="151">
        <f t="shared" si="41"/>
        <v>0</v>
      </c>
      <c r="BH233" s="151">
        <f t="shared" si="42"/>
        <v>0</v>
      </c>
      <c r="BI233" s="151">
        <f t="shared" si="43"/>
        <v>0</v>
      </c>
      <c r="BJ233" s="14" t="s">
        <v>158</v>
      </c>
      <c r="BK233" s="151">
        <f t="shared" si="44"/>
        <v>0</v>
      </c>
      <c r="BL233" s="14" t="s">
        <v>282</v>
      </c>
      <c r="BM233" s="150" t="s">
        <v>506</v>
      </c>
    </row>
    <row r="234" spans="1:65" s="2" customFormat="1" ht="16.5" customHeight="1">
      <c r="A234" s="26"/>
      <c r="B234" s="138"/>
      <c r="C234" s="139" t="s">
        <v>514</v>
      </c>
      <c r="D234" s="139" t="s">
        <v>153</v>
      </c>
      <c r="E234" s="140" t="s">
        <v>1715</v>
      </c>
      <c r="F234" s="141" t="s">
        <v>1716</v>
      </c>
      <c r="G234" s="142" t="s">
        <v>463</v>
      </c>
      <c r="H234" s="143">
        <v>2</v>
      </c>
      <c r="I234" s="144"/>
      <c r="J234" s="144"/>
      <c r="K234" s="145"/>
      <c r="L234" s="27"/>
      <c r="M234" s="146" t="s">
        <v>1</v>
      </c>
      <c r="N234" s="147" t="s">
        <v>33</v>
      </c>
      <c r="O234" s="148">
        <v>0</v>
      </c>
      <c r="P234" s="148">
        <f t="shared" si="36"/>
        <v>0</v>
      </c>
      <c r="Q234" s="148">
        <v>0</v>
      </c>
      <c r="R234" s="148">
        <f t="shared" si="37"/>
        <v>0</v>
      </c>
      <c r="S234" s="148">
        <v>0</v>
      </c>
      <c r="T234" s="149">
        <f t="shared" si="38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282</v>
      </c>
      <c r="AT234" s="150" t="s">
        <v>153</v>
      </c>
      <c r="AU234" s="150" t="s">
        <v>158</v>
      </c>
      <c r="AY234" s="14" t="s">
        <v>150</v>
      </c>
      <c r="BE234" s="151">
        <f t="shared" si="39"/>
        <v>0</v>
      </c>
      <c r="BF234" s="151">
        <f t="shared" si="40"/>
        <v>0</v>
      </c>
      <c r="BG234" s="151">
        <f t="shared" si="41"/>
        <v>0</v>
      </c>
      <c r="BH234" s="151">
        <f t="shared" si="42"/>
        <v>0</v>
      </c>
      <c r="BI234" s="151">
        <f t="shared" si="43"/>
        <v>0</v>
      </c>
      <c r="BJ234" s="14" t="s">
        <v>158</v>
      </c>
      <c r="BK234" s="151">
        <f t="shared" si="44"/>
        <v>0</v>
      </c>
      <c r="BL234" s="14" t="s">
        <v>282</v>
      </c>
      <c r="BM234" s="150" t="s">
        <v>510</v>
      </c>
    </row>
    <row r="235" spans="1:65" s="2" customFormat="1" ht="21.75" customHeight="1">
      <c r="A235" s="26"/>
      <c r="B235" s="138"/>
      <c r="C235" s="152" t="s">
        <v>346</v>
      </c>
      <c r="D235" s="152" t="s">
        <v>188</v>
      </c>
      <c r="E235" s="153" t="s">
        <v>1717</v>
      </c>
      <c r="F235" s="154" t="s">
        <v>1718</v>
      </c>
      <c r="G235" s="155" t="s">
        <v>463</v>
      </c>
      <c r="H235" s="156">
        <v>2</v>
      </c>
      <c r="I235" s="157"/>
      <c r="J235" s="157"/>
      <c r="K235" s="158"/>
      <c r="L235" s="159"/>
      <c r="M235" s="160" t="s">
        <v>1</v>
      </c>
      <c r="N235" s="161" t="s">
        <v>33</v>
      </c>
      <c r="O235" s="148">
        <v>0</v>
      </c>
      <c r="P235" s="148">
        <f t="shared" si="36"/>
        <v>0</v>
      </c>
      <c r="Q235" s="148">
        <v>0</v>
      </c>
      <c r="R235" s="148">
        <f t="shared" si="37"/>
        <v>0</v>
      </c>
      <c r="S235" s="148">
        <v>0</v>
      </c>
      <c r="T235" s="149">
        <f t="shared" si="38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1092</v>
      </c>
      <c r="AT235" s="150" t="s">
        <v>188</v>
      </c>
      <c r="AU235" s="150" t="s">
        <v>158</v>
      </c>
      <c r="AY235" s="14" t="s">
        <v>150</v>
      </c>
      <c r="BE235" s="151">
        <f t="shared" si="39"/>
        <v>0</v>
      </c>
      <c r="BF235" s="151">
        <f t="shared" si="40"/>
        <v>0</v>
      </c>
      <c r="BG235" s="151">
        <f t="shared" si="41"/>
        <v>0</v>
      </c>
      <c r="BH235" s="151">
        <f t="shared" si="42"/>
        <v>0</v>
      </c>
      <c r="BI235" s="151">
        <f t="shared" si="43"/>
        <v>0</v>
      </c>
      <c r="BJ235" s="14" t="s">
        <v>158</v>
      </c>
      <c r="BK235" s="151">
        <f t="shared" si="44"/>
        <v>0</v>
      </c>
      <c r="BL235" s="14" t="s">
        <v>282</v>
      </c>
      <c r="BM235" s="150" t="s">
        <v>513</v>
      </c>
    </row>
    <row r="236" spans="1:65" s="2" customFormat="1" ht="21.75" customHeight="1">
      <c r="A236" s="26"/>
      <c r="B236" s="138"/>
      <c r="C236" s="139" t="s">
        <v>521</v>
      </c>
      <c r="D236" s="139" t="s">
        <v>153</v>
      </c>
      <c r="E236" s="140" t="s">
        <v>1719</v>
      </c>
      <c r="F236" s="141" t="s">
        <v>1720</v>
      </c>
      <c r="G236" s="142" t="s">
        <v>463</v>
      </c>
      <c r="H236" s="143">
        <v>7</v>
      </c>
      <c r="I236" s="144"/>
      <c r="J236" s="144"/>
      <c r="K236" s="145"/>
      <c r="L236" s="27"/>
      <c r="M236" s="146" t="s">
        <v>1</v>
      </c>
      <c r="N236" s="147" t="s">
        <v>33</v>
      </c>
      <c r="O236" s="148">
        <v>0</v>
      </c>
      <c r="P236" s="148">
        <f t="shared" si="36"/>
        <v>0</v>
      </c>
      <c r="Q236" s="148">
        <v>0</v>
      </c>
      <c r="R236" s="148">
        <f t="shared" si="37"/>
        <v>0</v>
      </c>
      <c r="S236" s="148">
        <v>0</v>
      </c>
      <c r="T236" s="149">
        <f t="shared" si="38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282</v>
      </c>
      <c r="AT236" s="150" t="s">
        <v>153</v>
      </c>
      <c r="AU236" s="150" t="s">
        <v>158</v>
      </c>
      <c r="AY236" s="14" t="s">
        <v>150</v>
      </c>
      <c r="BE236" s="151">
        <f t="shared" si="39"/>
        <v>0</v>
      </c>
      <c r="BF236" s="151">
        <f t="shared" si="40"/>
        <v>0</v>
      </c>
      <c r="BG236" s="151">
        <f t="shared" si="41"/>
        <v>0</v>
      </c>
      <c r="BH236" s="151">
        <f t="shared" si="42"/>
        <v>0</v>
      </c>
      <c r="BI236" s="151">
        <f t="shared" si="43"/>
        <v>0</v>
      </c>
      <c r="BJ236" s="14" t="s">
        <v>158</v>
      </c>
      <c r="BK236" s="151">
        <f t="shared" si="44"/>
        <v>0</v>
      </c>
      <c r="BL236" s="14" t="s">
        <v>282</v>
      </c>
      <c r="BM236" s="150" t="s">
        <v>517</v>
      </c>
    </row>
    <row r="237" spans="1:65" s="2" customFormat="1" ht="33" customHeight="1">
      <c r="A237" s="26"/>
      <c r="B237" s="138"/>
      <c r="C237" s="152" t="s">
        <v>349</v>
      </c>
      <c r="D237" s="152" t="s">
        <v>188</v>
      </c>
      <c r="E237" s="153" t="s">
        <v>1721</v>
      </c>
      <c r="F237" s="154" t="s">
        <v>1722</v>
      </c>
      <c r="G237" s="155" t="s">
        <v>463</v>
      </c>
      <c r="H237" s="156">
        <v>7</v>
      </c>
      <c r="I237" s="157"/>
      <c r="J237" s="157"/>
      <c r="K237" s="158"/>
      <c r="L237" s="159"/>
      <c r="M237" s="160" t="s">
        <v>1</v>
      </c>
      <c r="N237" s="161" t="s">
        <v>33</v>
      </c>
      <c r="O237" s="148">
        <v>0</v>
      </c>
      <c r="P237" s="148">
        <f t="shared" si="36"/>
        <v>0</v>
      </c>
      <c r="Q237" s="148">
        <v>0</v>
      </c>
      <c r="R237" s="148">
        <f t="shared" si="37"/>
        <v>0</v>
      </c>
      <c r="S237" s="148">
        <v>0</v>
      </c>
      <c r="T237" s="149">
        <f t="shared" si="38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1092</v>
      </c>
      <c r="AT237" s="150" t="s">
        <v>188</v>
      </c>
      <c r="AU237" s="150" t="s">
        <v>158</v>
      </c>
      <c r="AY237" s="14" t="s">
        <v>150</v>
      </c>
      <c r="BE237" s="151">
        <f t="shared" si="39"/>
        <v>0</v>
      </c>
      <c r="BF237" s="151">
        <f t="shared" si="40"/>
        <v>0</v>
      </c>
      <c r="BG237" s="151">
        <f t="shared" si="41"/>
        <v>0</v>
      </c>
      <c r="BH237" s="151">
        <f t="shared" si="42"/>
        <v>0</v>
      </c>
      <c r="BI237" s="151">
        <f t="shared" si="43"/>
        <v>0</v>
      </c>
      <c r="BJ237" s="14" t="s">
        <v>158</v>
      </c>
      <c r="BK237" s="151">
        <f t="shared" si="44"/>
        <v>0</v>
      </c>
      <c r="BL237" s="14" t="s">
        <v>282</v>
      </c>
      <c r="BM237" s="150" t="s">
        <v>520</v>
      </c>
    </row>
    <row r="238" spans="1:65" s="2" customFormat="1" ht="21.75" customHeight="1">
      <c r="A238" s="26"/>
      <c r="B238" s="138"/>
      <c r="C238" s="139" t="s">
        <v>528</v>
      </c>
      <c r="D238" s="139" t="s">
        <v>153</v>
      </c>
      <c r="E238" s="140" t="s">
        <v>1723</v>
      </c>
      <c r="F238" s="141" t="s">
        <v>1724</v>
      </c>
      <c r="G238" s="142" t="s">
        <v>463</v>
      </c>
      <c r="H238" s="143">
        <v>50</v>
      </c>
      <c r="I238" s="144"/>
      <c r="J238" s="144"/>
      <c r="K238" s="145"/>
      <c r="L238" s="27"/>
      <c r="M238" s="146" t="s">
        <v>1</v>
      </c>
      <c r="N238" s="147" t="s">
        <v>33</v>
      </c>
      <c r="O238" s="148">
        <v>0</v>
      </c>
      <c r="P238" s="148">
        <f t="shared" si="36"/>
        <v>0</v>
      </c>
      <c r="Q238" s="148">
        <v>0</v>
      </c>
      <c r="R238" s="148">
        <f t="shared" si="37"/>
        <v>0</v>
      </c>
      <c r="S238" s="148">
        <v>0</v>
      </c>
      <c r="T238" s="149">
        <f t="shared" si="38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282</v>
      </c>
      <c r="AT238" s="150" t="s">
        <v>153</v>
      </c>
      <c r="AU238" s="150" t="s">
        <v>158</v>
      </c>
      <c r="AY238" s="14" t="s">
        <v>150</v>
      </c>
      <c r="BE238" s="151">
        <f t="shared" si="39"/>
        <v>0</v>
      </c>
      <c r="BF238" s="151">
        <f t="shared" si="40"/>
        <v>0</v>
      </c>
      <c r="BG238" s="151">
        <f t="shared" si="41"/>
        <v>0</v>
      </c>
      <c r="BH238" s="151">
        <f t="shared" si="42"/>
        <v>0</v>
      </c>
      <c r="BI238" s="151">
        <f t="shared" si="43"/>
        <v>0</v>
      </c>
      <c r="BJ238" s="14" t="s">
        <v>158</v>
      </c>
      <c r="BK238" s="151">
        <f t="shared" si="44"/>
        <v>0</v>
      </c>
      <c r="BL238" s="14" t="s">
        <v>282</v>
      </c>
      <c r="BM238" s="150" t="s">
        <v>524</v>
      </c>
    </row>
    <row r="239" spans="1:65" s="2" customFormat="1" ht="33" customHeight="1">
      <c r="A239" s="26"/>
      <c r="B239" s="138"/>
      <c r="C239" s="152" t="s">
        <v>353</v>
      </c>
      <c r="D239" s="152" t="s">
        <v>188</v>
      </c>
      <c r="E239" s="153" t="s">
        <v>1725</v>
      </c>
      <c r="F239" s="154" t="s">
        <v>1726</v>
      </c>
      <c r="G239" s="155" t="s">
        <v>463</v>
      </c>
      <c r="H239" s="156">
        <v>50</v>
      </c>
      <c r="I239" s="157"/>
      <c r="J239" s="157"/>
      <c r="K239" s="158"/>
      <c r="L239" s="159"/>
      <c r="M239" s="160" t="s">
        <v>1</v>
      </c>
      <c r="N239" s="161" t="s">
        <v>33</v>
      </c>
      <c r="O239" s="148">
        <v>0</v>
      </c>
      <c r="P239" s="148">
        <f t="shared" si="36"/>
        <v>0</v>
      </c>
      <c r="Q239" s="148">
        <v>0</v>
      </c>
      <c r="R239" s="148">
        <f t="shared" si="37"/>
        <v>0</v>
      </c>
      <c r="S239" s="148">
        <v>0</v>
      </c>
      <c r="T239" s="149">
        <f t="shared" si="38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0" t="s">
        <v>1092</v>
      </c>
      <c r="AT239" s="150" t="s">
        <v>188</v>
      </c>
      <c r="AU239" s="150" t="s">
        <v>158</v>
      </c>
      <c r="AY239" s="14" t="s">
        <v>150</v>
      </c>
      <c r="BE239" s="151">
        <f t="shared" si="39"/>
        <v>0</v>
      </c>
      <c r="BF239" s="151">
        <f t="shared" si="40"/>
        <v>0</v>
      </c>
      <c r="BG239" s="151">
        <f t="shared" si="41"/>
        <v>0</v>
      </c>
      <c r="BH239" s="151">
        <f t="shared" si="42"/>
        <v>0</v>
      </c>
      <c r="BI239" s="151">
        <f t="shared" si="43"/>
        <v>0</v>
      </c>
      <c r="BJ239" s="14" t="s">
        <v>158</v>
      </c>
      <c r="BK239" s="151">
        <f t="shared" si="44"/>
        <v>0</v>
      </c>
      <c r="BL239" s="14" t="s">
        <v>282</v>
      </c>
      <c r="BM239" s="150" t="s">
        <v>527</v>
      </c>
    </row>
    <row r="240" spans="1:65" s="2" customFormat="1" ht="21.75" customHeight="1">
      <c r="A240" s="26"/>
      <c r="B240" s="138"/>
      <c r="C240" s="139" t="s">
        <v>535</v>
      </c>
      <c r="D240" s="139" t="s">
        <v>153</v>
      </c>
      <c r="E240" s="140" t="s">
        <v>1727</v>
      </c>
      <c r="F240" s="141" t="s">
        <v>1728</v>
      </c>
      <c r="G240" s="142" t="s">
        <v>463</v>
      </c>
      <c r="H240" s="143">
        <v>10</v>
      </c>
      <c r="I240" s="144"/>
      <c r="J240" s="144"/>
      <c r="K240" s="145"/>
      <c r="L240" s="27"/>
      <c r="M240" s="146" t="s">
        <v>1</v>
      </c>
      <c r="N240" s="147" t="s">
        <v>33</v>
      </c>
      <c r="O240" s="148">
        <v>0</v>
      </c>
      <c r="P240" s="148">
        <f t="shared" si="36"/>
        <v>0</v>
      </c>
      <c r="Q240" s="148">
        <v>0</v>
      </c>
      <c r="R240" s="148">
        <f t="shared" si="37"/>
        <v>0</v>
      </c>
      <c r="S240" s="148">
        <v>0</v>
      </c>
      <c r="T240" s="149">
        <f t="shared" si="38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282</v>
      </c>
      <c r="AT240" s="150" t="s">
        <v>153</v>
      </c>
      <c r="AU240" s="150" t="s">
        <v>158</v>
      </c>
      <c r="AY240" s="14" t="s">
        <v>150</v>
      </c>
      <c r="BE240" s="151">
        <f t="shared" si="39"/>
        <v>0</v>
      </c>
      <c r="BF240" s="151">
        <f t="shared" si="40"/>
        <v>0</v>
      </c>
      <c r="BG240" s="151">
        <f t="shared" si="41"/>
        <v>0</v>
      </c>
      <c r="BH240" s="151">
        <f t="shared" si="42"/>
        <v>0</v>
      </c>
      <c r="BI240" s="151">
        <f t="shared" si="43"/>
        <v>0</v>
      </c>
      <c r="BJ240" s="14" t="s">
        <v>158</v>
      </c>
      <c r="BK240" s="151">
        <f t="shared" si="44"/>
        <v>0</v>
      </c>
      <c r="BL240" s="14" t="s">
        <v>282</v>
      </c>
      <c r="BM240" s="150" t="s">
        <v>531</v>
      </c>
    </row>
    <row r="241" spans="1:65" s="2" customFormat="1" ht="33" customHeight="1">
      <c r="A241" s="26"/>
      <c r="B241" s="138"/>
      <c r="C241" s="152" t="s">
        <v>356</v>
      </c>
      <c r="D241" s="152" t="s">
        <v>188</v>
      </c>
      <c r="E241" s="153" t="s">
        <v>1729</v>
      </c>
      <c r="F241" s="154" t="s">
        <v>1730</v>
      </c>
      <c r="G241" s="155" t="s">
        <v>463</v>
      </c>
      <c r="H241" s="156">
        <v>10</v>
      </c>
      <c r="I241" s="157"/>
      <c r="J241" s="157"/>
      <c r="K241" s="158"/>
      <c r="L241" s="159"/>
      <c r="M241" s="160" t="s">
        <v>1</v>
      </c>
      <c r="N241" s="161" t="s">
        <v>33</v>
      </c>
      <c r="O241" s="148">
        <v>0</v>
      </c>
      <c r="P241" s="148">
        <f t="shared" si="36"/>
        <v>0</v>
      </c>
      <c r="Q241" s="148">
        <v>0</v>
      </c>
      <c r="R241" s="148">
        <f t="shared" si="37"/>
        <v>0</v>
      </c>
      <c r="S241" s="148">
        <v>0</v>
      </c>
      <c r="T241" s="149">
        <f t="shared" si="38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1092</v>
      </c>
      <c r="AT241" s="150" t="s">
        <v>188</v>
      </c>
      <c r="AU241" s="150" t="s">
        <v>158</v>
      </c>
      <c r="AY241" s="14" t="s">
        <v>150</v>
      </c>
      <c r="BE241" s="151">
        <f t="shared" si="39"/>
        <v>0</v>
      </c>
      <c r="BF241" s="151">
        <f t="shared" si="40"/>
        <v>0</v>
      </c>
      <c r="BG241" s="151">
        <f t="shared" si="41"/>
        <v>0</v>
      </c>
      <c r="BH241" s="151">
        <f t="shared" si="42"/>
        <v>0</v>
      </c>
      <c r="BI241" s="151">
        <f t="shared" si="43"/>
        <v>0</v>
      </c>
      <c r="BJ241" s="14" t="s">
        <v>158</v>
      </c>
      <c r="BK241" s="151">
        <f t="shared" si="44"/>
        <v>0</v>
      </c>
      <c r="BL241" s="14" t="s">
        <v>282</v>
      </c>
      <c r="BM241" s="150" t="s">
        <v>534</v>
      </c>
    </row>
    <row r="242" spans="1:65" s="2" customFormat="1" ht="21.75" customHeight="1">
      <c r="A242" s="26"/>
      <c r="B242" s="138"/>
      <c r="C242" s="139" t="s">
        <v>548</v>
      </c>
      <c r="D242" s="139" t="s">
        <v>153</v>
      </c>
      <c r="E242" s="140" t="s">
        <v>1731</v>
      </c>
      <c r="F242" s="141" t="s">
        <v>1732</v>
      </c>
      <c r="G242" s="142" t="s">
        <v>463</v>
      </c>
      <c r="H242" s="143">
        <v>200</v>
      </c>
      <c r="I242" s="144"/>
      <c r="J242" s="144"/>
      <c r="K242" s="145"/>
      <c r="L242" s="27"/>
      <c r="M242" s="146" t="s">
        <v>1</v>
      </c>
      <c r="N242" s="147" t="s">
        <v>33</v>
      </c>
      <c r="O242" s="148">
        <v>0</v>
      </c>
      <c r="P242" s="148">
        <f t="shared" si="36"/>
        <v>0</v>
      </c>
      <c r="Q242" s="148">
        <v>0</v>
      </c>
      <c r="R242" s="148">
        <f t="shared" si="37"/>
        <v>0</v>
      </c>
      <c r="S242" s="148">
        <v>0</v>
      </c>
      <c r="T242" s="149">
        <f t="shared" si="38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0" t="s">
        <v>282</v>
      </c>
      <c r="AT242" s="150" t="s">
        <v>153</v>
      </c>
      <c r="AU242" s="150" t="s">
        <v>158</v>
      </c>
      <c r="AY242" s="14" t="s">
        <v>150</v>
      </c>
      <c r="BE242" s="151">
        <f t="shared" si="39"/>
        <v>0</v>
      </c>
      <c r="BF242" s="151">
        <f t="shared" si="40"/>
        <v>0</v>
      </c>
      <c r="BG242" s="151">
        <f t="shared" si="41"/>
        <v>0</v>
      </c>
      <c r="BH242" s="151">
        <f t="shared" si="42"/>
        <v>0</v>
      </c>
      <c r="BI242" s="151">
        <f t="shared" si="43"/>
        <v>0</v>
      </c>
      <c r="BJ242" s="14" t="s">
        <v>158</v>
      </c>
      <c r="BK242" s="151">
        <f t="shared" si="44"/>
        <v>0</v>
      </c>
      <c r="BL242" s="14" t="s">
        <v>282</v>
      </c>
      <c r="BM242" s="150" t="s">
        <v>538</v>
      </c>
    </row>
    <row r="243" spans="1:65" s="2" customFormat="1" ht="21.75" customHeight="1">
      <c r="A243" s="26"/>
      <c r="B243" s="138"/>
      <c r="C243" s="152" t="s">
        <v>360</v>
      </c>
      <c r="D243" s="152" t="s">
        <v>188</v>
      </c>
      <c r="E243" s="153" t="s">
        <v>1733</v>
      </c>
      <c r="F243" s="154" t="s">
        <v>1734</v>
      </c>
      <c r="G243" s="155" t="s">
        <v>463</v>
      </c>
      <c r="H243" s="156">
        <v>200</v>
      </c>
      <c r="I243" s="157"/>
      <c r="J243" s="157"/>
      <c r="K243" s="158"/>
      <c r="L243" s="159"/>
      <c r="M243" s="160" t="s">
        <v>1</v>
      </c>
      <c r="N243" s="161" t="s">
        <v>33</v>
      </c>
      <c r="O243" s="148">
        <v>0</v>
      </c>
      <c r="P243" s="148">
        <f t="shared" si="36"/>
        <v>0</v>
      </c>
      <c r="Q243" s="148">
        <v>0</v>
      </c>
      <c r="R243" s="148">
        <f t="shared" si="37"/>
        <v>0</v>
      </c>
      <c r="S243" s="148">
        <v>0</v>
      </c>
      <c r="T243" s="149">
        <f t="shared" si="38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1092</v>
      </c>
      <c r="AT243" s="150" t="s">
        <v>188</v>
      </c>
      <c r="AU243" s="150" t="s">
        <v>158</v>
      </c>
      <c r="AY243" s="14" t="s">
        <v>150</v>
      </c>
      <c r="BE243" s="151">
        <f t="shared" si="39"/>
        <v>0</v>
      </c>
      <c r="BF243" s="151">
        <f t="shared" si="40"/>
        <v>0</v>
      </c>
      <c r="BG243" s="151">
        <f t="shared" si="41"/>
        <v>0</v>
      </c>
      <c r="BH243" s="151">
        <f t="shared" si="42"/>
        <v>0</v>
      </c>
      <c r="BI243" s="151">
        <f t="shared" si="43"/>
        <v>0</v>
      </c>
      <c r="BJ243" s="14" t="s">
        <v>158</v>
      </c>
      <c r="BK243" s="151">
        <f t="shared" si="44"/>
        <v>0</v>
      </c>
      <c r="BL243" s="14" t="s">
        <v>282</v>
      </c>
      <c r="BM243" s="150" t="s">
        <v>541</v>
      </c>
    </row>
    <row r="244" spans="1:65" s="2" customFormat="1" ht="21.75" customHeight="1">
      <c r="A244" s="26"/>
      <c r="B244" s="138"/>
      <c r="C244" s="139" t="s">
        <v>558</v>
      </c>
      <c r="D244" s="139" t="s">
        <v>153</v>
      </c>
      <c r="E244" s="140" t="s">
        <v>1731</v>
      </c>
      <c r="F244" s="141" t="s">
        <v>1732</v>
      </c>
      <c r="G244" s="142" t="s">
        <v>463</v>
      </c>
      <c r="H244" s="143">
        <v>62</v>
      </c>
      <c r="I244" s="144"/>
      <c r="J244" s="144"/>
      <c r="K244" s="145"/>
      <c r="L244" s="27"/>
      <c r="M244" s="146" t="s">
        <v>1</v>
      </c>
      <c r="N244" s="147" t="s">
        <v>33</v>
      </c>
      <c r="O244" s="148">
        <v>0</v>
      </c>
      <c r="P244" s="148">
        <f t="shared" si="36"/>
        <v>0</v>
      </c>
      <c r="Q244" s="148">
        <v>0</v>
      </c>
      <c r="R244" s="148">
        <f t="shared" si="37"/>
        <v>0</v>
      </c>
      <c r="S244" s="148">
        <v>0</v>
      </c>
      <c r="T244" s="149">
        <f t="shared" si="38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282</v>
      </c>
      <c r="AT244" s="150" t="s">
        <v>153</v>
      </c>
      <c r="AU244" s="150" t="s">
        <v>158</v>
      </c>
      <c r="AY244" s="14" t="s">
        <v>150</v>
      </c>
      <c r="BE244" s="151">
        <f t="shared" si="39"/>
        <v>0</v>
      </c>
      <c r="BF244" s="151">
        <f t="shared" si="40"/>
        <v>0</v>
      </c>
      <c r="BG244" s="151">
        <f t="shared" si="41"/>
        <v>0</v>
      </c>
      <c r="BH244" s="151">
        <f t="shared" si="42"/>
        <v>0</v>
      </c>
      <c r="BI244" s="151">
        <f t="shared" si="43"/>
        <v>0</v>
      </c>
      <c r="BJ244" s="14" t="s">
        <v>158</v>
      </c>
      <c r="BK244" s="151">
        <f t="shared" si="44"/>
        <v>0</v>
      </c>
      <c r="BL244" s="14" t="s">
        <v>282</v>
      </c>
      <c r="BM244" s="150" t="s">
        <v>551</v>
      </c>
    </row>
    <row r="245" spans="1:65" s="2" customFormat="1" ht="21.75" customHeight="1">
      <c r="A245" s="26"/>
      <c r="B245" s="138"/>
      <c r="C245" s="152" t="s">
        <v>363</v>
      </c>
      <c r="D245" s="152" t="s">
        <v>188</v>
      </c>
      <c r="E245" s="153" t="s">
        <v>1735</v>
      </c>
      <c r="F245" s="154" t="s">
        <v>1736</v>
      </c>
      <c r="G245" s="155" t="s">
        <v>463</v>
      </c>
      <c r="H245" s="156">
        <v>62</v>
      </c>
      <c r="I245" s="157"/>
      <c r="J245" s="157"/>
      <c r="K245" s="158"/>
      <c r="L245" s="159"/>
      <c r="M245" s="160" t="s">
        <v>1</v>
      </c>
      <c r="N245" s="161" t="s">
        <v>33</v>
      </c>
      <c r="O245" s="148">
        <v>0</v>
      </c>
      <c r="P245" s="148">
        <f t="shared" si="36"/>
        <v>0</v>
      </c>
      <c r="Q245" s="148">
        <v>0</v>
      </c>
      <c r="R245" s="148">
        <f t="shared" si="37"/>
        <v>0</v>
      </c>
      <c r="S245" s="148">
        <v>0</v>
      </c>
      <c r="T245" s="149">
        <f t="shared" si="38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1092</v>
      </c>
      <c r="AT245" s="150" t="s">
        <v>188</v>
      </c>
      <c r="AU245" s="150" t="s">
        <v>158</v>
      </c>
      <c r="AY245" s="14" t="s">
        <v>150</v>
      </c>
      <c r="BE245" s="151">
        <f t="shared" si="39"/>
        <v>0</v>
      </c>
      <c r="BF245" s="151">
        <f t="shared" si="40"/>
        <v>0</v>
      </c>
      <c r="BG245" s="151">
        <f t="shared" si="41"/>
        <v>0</v>
      </c>
      <c r="BH245" s="151">
        <f t="shared" si="42"/>
        <v>0</v>
      </c>
      <c r="BI245" s="151">
        <f t="shared" si="43"/>
        <v>0</v>
      </c>
      <c r="BJ245" s="14" t="s">
        <v>158</v>
      </c>
      <c r="BK245" s="151">
        <f t="shared" si="44"/>
        <v>0</v>
      </c>
      <c r="BL245" s="14" t="s">
        <v>282</v>
      </c>
      <c r="BM245" s="150" t="s">
        <v>555</v>
      </c>
    </row>
    <row r="246" spans="1:65" s="2" customFormat="1" ht="21.75" customHeight="1">
      <c r="A246" s="26"/>
      <c r="B246" s="138"/>
      <c r="C246" s="139" t="s">
        <v>565</v>
      </c>
      <c r="D246" s="139" t="s">
        <v>153</v>
      </c>
      <c r="E246" s="140" t="s">
        <v>1737</v>
      </c>
      <c r="F246" s="141" t="s">
        <v>1738</v>
      </c>
      <c r="G246" s="142" t="s">
        <v>463</v>
      </c>
      <c r="H246" s="143">
        <v>5</v>
      </c>
      <c r="I246" s="144"/>
      <c r="J246" s="144"/>
      <c r="K246" s="145"/>
      <c r="L246" s="27"/>
      <c r="M246" s="146" t="s">
        <v>1</v>
      </c>
      <c r="N246" s="147" t="s">
        <v>33</v>
      </c>
      <c r="O246" s="148">
        <v>0</v>
      </c>
      <c r="P246" s="148">
        <f t="shared" ref="P246:P277" si="45">O246*H246</f>
        <v>0</v>
      </c>
      <c r="Q246" s="148">
        <v>0</v>
      </c>
      <c r="R246" s="148">
        <f t="shared" ref="R246:R277" si="46">Q246*H246</f>
        <v>0</v>
      </c>
      <c r="S246" s="148">
        <v>0</v>
      </c>
      <c r="T246" s="149">
        <f t="shared" ref="T246:T277" si="47"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282</v>
      </c>
      <c r="AT246" s="150" t="s">
        <v>153</v>
      </c>
      <c r="AU246" s="150" t="s">
        <v>158</v>
      </c>
      <c r="AY246" s="14" t="s">
        <v>150</v>
      </c>
      <c r="BE246" s="151">
        <f t="shared" ref="BE246:BE277" si="48">IF(N246="základná",J246,0)</f>
        <v>0</v>
      </c>
      <c r="BF246" s="151">
        <f t="shared" ref="BF246:BF277" si="49">IF(N246="znížená",J246,0)</f>
        <v>0</v>
      </c>
      <c r="BG246" s="151">
        <f t="shared" ref="BG246:BG277" si="50">IF(N246="zákl. prenesená",J246,0)</f>
        <v>0</v>
      </c>
      <c r="BH246" s="151">
        <f t="shared" ref="BH246:BH277" si="51">IF(N246="zníž. prenesená",J246,0)</f>
        <v>0</v>
      </c>
      <c r="BI246" s="151">
        <f t="shared" ref="BI246:BI277" si="52">IF(N246="nulová",J246,0)</f>
        <v>0</v>
      </c>
      <c r="BJ246" s="14" t="s">
        <v>158</v>
      </c>
      <c r="BK246" s="151">
        <f t="shared" ref="BK246:BK277" si="53">ROUND(I246*H246,2)</f>
        <v>0</v>
      </c>
      <c r="BL246" s="14" t="s">
        <v>282</v>
      </c>
      <c r="BM246" s="150" t="s">
        <v>561</v>
      </c>
    </row>
    <row r="247" spans="1:65" s="2" customFormat="1" ht="21.75" customHeight="1">
      <c r="A247" s="26"/>
      <c r="B247" s="138"/>
      <c r="C247" s="152" t="s">
        <v>367</v>
      </c>
      <c r="D247" s="152" t="s">
        <v>188</v>
      </c>
      <c r="E247" s="153" t="s">
        <v>1739</v>
      </c>
      <c r="F247" s="154" t="s">
        <v>1740</v>
      </c>
      <c r="G247" s="155" t="s">
        <v>463</v>
      </c>
      <c r="H247" s="156">
        <v>5</v>
      </c>
      <c r="I247" s="157"/>
      <c r="J247" s="157"/>
      <c r="K247" s="158"/>
      <c r="L247" s="159"/>
      <c r="M247" s="160" t="s">
        <v>1</v>
      </c>
      <c r="N247" s="161" t="s">
        <v>33</v>
      </c>
      <c r="O247" s="148">
        <v>0</v>
      </c>
      <c r="P247" s="148">
        <f t="shared" si="45"/>
        <v>0</v>
      </c>
      <c r="Q247" s="148">
        <v>0</v>
      </c>
      <c r="R247" s="148">
        <f t="shared" si="46"/>
        <v>0</v>
      </c>
      <c r="S247" s="148">
        <v>0</v>
      </c>
      <c r="T247" s="149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1092</v>
      </c>
      <c r="AT247" s="150" t="s">
        <v>188</v>
      </c>
      <c r="AU247" s="150" t="s">
        <v>158</v>
      </c>
      <c r="AY247" s="14" t="s">
        <v>150</v>
      </c>
      <c r="BE247" s="151">
        <f t="shared" si="48"/>
        <v>0</v>
      </c>
      <c r="BF247" s="151">
        <f t="shared" si="49"/>
        <v>0</v>
      </c>
      <c r="BG247" s="151">
        <f t="shared" si="50"/>
        <v>0</v>
      </c>
      <c r="BH247" s="151">
        <f t="shared" si="51"/>
        <v>0</v>
      </c>
      <c r="BI247" s="151">
        <f t="shared" si="52"/>
        <v>0</v>
      </c>
      <c r="BJ247" s="14" t="s">
        <v>158</v>
      </c>
      <c r="BK247" s="151">
        <f t="shared" si="53"/>
        <v>0</v>
      </c>
      <c r="BL247" s="14" t="s">
        <v>282</v>
      </c>
      <c r="BM247" s="150" t="s">
        <v>564</v>
      </c>
    </row>
    <row r="248" spans="1:65" s="2" customFormat="1" ht="21.75" customHeight="1">
      <c r="A248" s="26"/>
      <c r="B248" s="138"/>
      <c r="C248" s="139" t="s">
        <v>572</v>
      </c>
      <c r="D248" s="139" t="s">
        <v>153</v>
      </c>
      <c r="E248" s="140" t="s">
        <v>1741</v>
      </c>
      <c r="F248" s="141" t="s">
        <v>1742</v>
      </c>
      <c r="G248" s="142" t="s">
        <v>463</v>
      </c>
      <c r="H248" s="143">
        <v>550</v>
      </c>
      <c r="I248" s="144"/>
      <c r="J248" s="144"/>
      <c r="K248" s="145"/>
      <c r="L248" s="27"/>
      <c r="M248" s="146" t="s">
        <v>1</v>
      </c>
      <c r="N248" s="147" t="s">
        <v>33</v>
      </c>
      <c r="O248" s="148">
        <v>0</v>
      </c>
      <c r="P248" s="148">
        <f t="shared" si="45"/>
        <v>0</v>
      </c>
      <c r="Q248" s="148">
        <v>0</v>
      </c>
      <c r="R248" s="148">
        <f t="shared" si="46"/>
        <v>0</v>
      </c>
      <c r="S248" s="148">
        <v>0</v>
      </c>
      <c r="T248" s="149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282</v>
      </c>
      <c r="AT248" s="150" t="s">
        <v>153</v>
      </c>
      <c r="AU248" s="150" t="s">
        <v>158</v>
      </c>
      <c r="AY248" s="14" t="s">
        <v>150</v>
      </c>
      <c r="BE248" s="151">
        <f t="shared" si="48"/>
        <v>0</v>
      </c>
      <c r="BF248" s="151">
        <f t="shared" si="49"/>
        <v>0</v>
      </c>
      <c r="BG248" s="151">
        <f t="shared" si="50"/>
        <v>0</v>
      </c>
      <c r="BH248" s="151">
        <f t="shared" si="51"/>
        <v>0</v>
      </c>
      <c r="BI248" s="151">
        <f t="shared" si="52"/>
        <v>0</v>
      </c>
      <c r="BJ248" s="14" t="s">
        <v>158</v>
      </c>
      <c r="BK248" s="151">
        <f t="shared" si="53"/>
        <v>0</v>
      </c>
      <c r="BL248" s="14" t="s">
        <v>282</v>
      </c>
      <c r="BM248" s="150" t="s">
        <v>568</v>
      </c>
    </row>
    <row r="249" spans="1:65" s="2" customFormat="1" ht="21.75" customHeight="1">
      <c r="A249" s="26"/>
      <c r="B249" s="138"/>
      <c r="C249" s="152" t="s">
        <v>374</v>
      </c>
      <c r="D249" s="152" t="s">
        <v>188</v>
      </c>
      <c r="E249" s="153" t="s">
        <v>1743</v>
      </c>
      <c r="F249" s="154" t="s">
        <v>1744</v>
      </c>
      <c r="G249" s="155" t="s">
        <v>463</v>
      </c>
      <c r="H249" s="156">
        <v>550</v>
      </c>
      <c r="I249" s="157"/>
      <c r="J249" s="157"/>
      <c r="K249" s="158"/>
      <c r="L249" s="159"/>
      <c r="M249" s="160" t="s">
        <v>1</v>
      </c>
      <c r="N249" s="161" t="s">
        <v>33</v>
      </c>
      <c r="O249" s="148">
        <v>0</v>
      </c>
      <c r="P249" s="148">
        <f t="shared" si="45"/>
        <v>0</v>
      </c>
      <c r="Q249" s="148">
        <v>0</v>
      </c>
      <c r="R249" s="148">
        <f t="shared" si="46"/>
        <v>0</v>
      </c>
      <c r="S249" s="148">
        <v>0</v>
      </c>
      <c r="T249" s="149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1092</v>
      </c>
      <c r="AT249" s="150" t="s">
        <v>188</v>
      </c>
      <c r="AU249" s="150" t="s">
        <v>158</v>
      </c>
      <c r="AY249" s="14" t="s">
        <v>150</v>
      </c>
      <c r="BE249" s="151">
        <f t="shared" si="48"/>
        <v>0</v>
      </c>
      <c r="BF249" s="151">
        <f t="shared" si="49"/>
        <v>0</v>
      </c>
      <c r="BG249" s="151">
        <f t="shared" si="50"/>
        <v>0</v>
      </c>
      <c r="BH249" s="151">
        <f t="shared" si="51"/>
        <v>0</v>
      </c>
      <c r="BI249" s="151">
        <f t="shared" si="52"/>
        <v>0</v>
      </c>
      <c r="BJ249" s="14" t="s">
        <v>158</v>
      </c>
      <c r="BK249" s="151">
        <f t="shared" si="53"/>
        <v>0</v>
      </c>
      <c r="BL249" s="14" t="s">
        <v>282</v>
      </c>
      <c r="BM249" s="150" t="s">
        <v>609</v>
      </c>
    </row>
    <row r="250" spans="1:65" s="2" customFormat="1" ht="21.75" customHeight="1">
      <c r="A250" s="26"/>
      <c r="B250" s="138"/>
      <c r="C250" s="139" t="s">
        <v>579</v>
      </c>
      <c r="D250" s="139" t="s">
        <v>153</v>
      </c>
      <c r="E250" s="140" t="s">
        <v>1745</v>
      </c>
      <c r="F250" s="141" t="s">
        <v>1746</v>
      </c>
      <c r="G250" s="142" t="s">
        <v>463</v>
      </c>
      <c r="H250" s="143">
        <v>12</v>
      </c>
      <c r="I250" s="144"/>
      <c r="J250" s="144"/>
      <c r="K250" s="145"/>
      <c r="L250" s="27"/>
      <c r="M250" s="146" t="s">
        <v>1</v>
      </c>
      <c r="N250" s="147" t="s">
        <v>33</v>
      </c>
      <c r="O250" s="148">
        <v>0</v>
      </c>
      <c r="P250" s="148">
        <f t="shared" si="45"/>
        <v>0</v>
      </c>
      <c r="Q250" s="148">
        <v>0</v>
      </c>
      <c r="R250" s="148">
        <f t="shared" si="46"/>
        <v>0</v>
      </c>
      <c r="S250" s="148">
        <v>0</v>
      </c>
      <c r="T250" s="149">
        <f t="shared" si="47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282</v>
      </c>
      <c r="AT250" s="150" t="s">
        <v>153</v>
      </c>
      <c r="AU250" s="150" t="s">
        <v>158</v>
      </c>
      <c r="AY250" s="14" t="s">
        <v>150</v>
      </c>
      <c r="BE250" s="151">
        <f t="shared" si="48"/>
        <v>0</v>
      </c>
      <c r="BF250" s="151">
        <f t="shared" si="49"/>
        <v>0</v>
      </c>
      <c r="BG250" s="151">
        <f t="shared" si="50"/>
        <v>0</v>
      </c>
      <c r="BH250" s="151">
        <f t="shared" si="51"/>
        <v>0</v>
      </c>
      <c r="BI250" s="151">
        <f t="shared" si="52"/>
        <v>0</v>
      </c>
      <c r="BJ250" s="14" t="s">
        <v>158</v>
      </c>
      <c r="BK250" s="151">
        <f t="shared" si="53"/>
        <v>0</v>
      </c>
      <c r="BL250" s="14" t="s">
        <v>282</v>
      </c>
      <c r="BM250" s="150" t="s">
        <v>612</v>
      </c>
    </row>
    <row r="251" spans="1:65" s="2" customFormat="1" ht="16.5" customHeight="1">
      <c r="A251" s="26"/>
      <c r="B251" s="138"/>
      <c r="C251" s="152" t="s">
        <v>377</v>
      </c>
      <c r="D251" s="152" t="s">
        <v>188</v>
      </c>
      <c r="E251" s="153" t="s">
        <v>1747</v>
      </c>
      <c r="F251" s="154" t="s">
        <v>1748</v>
      </c>
      <c r="G251" s="155" t="s">
        <v>463</v>
      </c>
      <c r="H251" s="156">
        <v>12</v>
      </c>
      <c r="I251" s="157"/>
      <c r="J251" s="157"/>
      <c r="K251" s="158"/>
      <c r="L251" s="159"/>
      <c r="M251" s="160" t="s">
        <v>1</v>
      </c>
      <c r="N251" s="161" t="s">
        <v>33</v>
      </c>
      <c r="O251" s="148">
        <v>0</v>
      </c>
      <c r="P251" s="148">
        <f t="shared" si="45"/>
        <v>0</v>
      </c>
      <c r="Q251" s="148">
        <v>0</v>
      </c>
      <c r="R251" s="148">
        <f t="shared" si="46"/>
        <v>0</v>
      </c>
      <c r="S251" s="148">
        <v>0</v>
      </c>
      <c r="T251" s="149">
        <f t="shared" si="47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1092</v>
      </c>
      <c r="AT251" s="150" t="s">
        <v>188</v>
      </c>
      <c r="AU251" s="150" t="s">
        <v>158</v>
      </c>
      <c r="AY251" s="14" t="s">
        <v>150</v>
      </c>
      <c r="BE251" s="151">
        <f t="shared" si="48"/>
        <v>0</v>
      </c>
      <c r="BF251" s="151">
        <f t="shared" si="49"/>
        <v>0</v>
      </c>
      <c r="BG251" s="151">
        <f t="shared" si="50"/>
        <v>0</v>
      </c>
      <c r="BH251" s="151">
        <f t="shared" si="51"/>
        <v>0</v>
      </c>
      <c r="BI251" s="151">
        <f t="shared" si="52"/>
        <v>0</v>
      </c>
      <c r="BJ251" s="14" t="s">
        <v>158</v>
      </c>
      <c r="BK251" s="151">
        <f t="shared" si="53"/>
        <v>0</v>
      </c>
      <c r="BL251" s="14" t="s">
        <v>282</v>
      </c>
      <c r="BM251" s="150" t="s">
        <v>616</v>
      </c>
    </row>
    <row r="252" spans="1:65" s="2" customFormat="1" ht="21.75" customHeight="1">
      <c r="A252" s="26"/>
      <c r="B252" s="138"/>
      <c r="C252" s="152" t="s">
        <v>586</v>
      </c>
      <c r="D252" s="152" t="s">
        <v>188</v>
      </c>
      <c r="E252" s="153" t="s">
        <v>1749</v>
      </c>
      <c r="F252" s="154" t="s">
        <v>1750</v>
      </c>
      <c r="G252" s="155" t="s">
        <v>463</v>
      </c>
      <c r="H252" s="156">
        <v>12</v>
      </c>
      <c r="I252" s="157"/>
      <c r="J252" s="157"/>
      <c r="K252" s="158"/>
      <c r="L252" s="159"/>
      <c r="M252" s="160" t="s">
        <v>1</v>
      </c>
      <c r="N252" s="161" t="s">
        <v>33</v>
      </c>
      <c r="O252" s="148">
        <v>0</v>
      </c>
      <c r="P252" s="148">
        <f t="shared" si="45"/>
        <v>0</v>
      </c>
      <c r="Q252" s="148">
        <v>0</v>
      </c>
      <c r="R252" s="148">
        <f t="shared" si="46"/>
        <v>0</v>
      </c>
      <c r="S252" s="148">
        <v>0</v>
      </c>
      <c r="T252" s="149">
        <f t="shared" si="47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1092</v>
      </c>
      <c r="AT252" s="150" t="s">
        <v>188</v>
      </c>
      <c r="AU252" s="150" t="s">
        <v>158</v>
      </c>
      <c r="AY252" s="14" t="s">
        <v>150</v>
      </c>
      <c r="BE252" s="151">
        <f t="shared" si="48"/>
        <v>0</v>
      </c>
      <c r="BF252" s="151">
        <f t="shared" si="49"/>
        <v>0</v>
      </c>
      <c r="BG252" s="151">
        <f t="shared" si="50"/>
        <v>0</v>
      </c>
      <c r="BH252" s="151">
        <f t="shared" si="51"/>
        <v>0</v>
      </c>
      <c r="BI252" s="151">
        <f t="shared" si="52"/>
        <v>0</v>
      </c>
      <c r="BJ252" s="14" t="s">
        <v>158</v>
      </c>
      <c r="BK252" s="151">
        <f t="shared" si="53"/>
        <v>0</v>
      </c>
      <c r="BL252" s="14" t="s">
        <v>282</v>
      </c>
      <c r="BM252" s="150" t="s">
        <v>619</v>
      </c>
    </row>
    <row r="253" spans="1:65" s="2" customFormat="1" ht="21.75" customHeight="1">
      <c r="A253" s="26"/>
      <c r="B253" s="138"/>
      <c r="C253" s="139" t="s">
        <v>381</v>
      </c>
      <c r="D253" s="139" t="s">
        <v>153</v>
      </c>
      <c r="E253" s="140" t="s">
        <v>1751</v>
      </c>
      <c r="F253" s="141" t="s">
        <v>1752</v>
      </c>
      <c r="G253" s="142" t="s">
        <v>1397</v>
      </c>
      <c r="H253" s="143">
        <v>42</v>
      </c>
      <c r="I253" s="144"/>
      <c r="J253" s="144"/>
      <c r="K253" s="145"/>
      <c r="L253" s="27"/>
      <c r="M253" s="146" t="s">
        <v>1</v>
      </c>
      <c r="N253" s="147" t="s">
        <v>33</v>
      </c>
      <c r="O253" s="148">
        <v>0</v>
      </c>
      <c r="P253" s="148">
        <f t="shared" si="45"/>
        <v>0</v>
      </c>
      <c r="Q253" s="148">
        <v>0</v>
      </c>
      <c r="R253" s="148">
        <f t="shared" si="46"/>
        <v>0</v>
      </c>
      <c r="S253" s="148">
        <v>0</v>
      </c>
      <c r="T253" s="149">
        <f t="shared" si="47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282</v>
      </c>
      <c r="AT253" s="150" t="s">
        <v>153</v>
      </c>
      <c r="AU253" s="150" t="s">
        <v>158</v>
      </c>
      <c r="AY253" s="14" t="s">
        <v>150</v>
      </c>
      <c r="BE253" s="151">
        <f t="shared" si="48"/>
        <v>0</v>
      </c>
      <c r="BF253" s="151">
        <f t="shared" si="49"/>
        <v>0</v>
      </c>
      <c r="BG253" s="151">
        <f t="shared" si="50"/>
        <v>0</v>
      </c>
      <c r="BH253" s="151">
        <f t="shared" si="51"/>
        <v>0</v>
      </c>
      <c r="BI253" s="151">
        <f t="shared" si="52"/>
        <v>0</v>
      </c>
      <c r="BJ253" s="14" t="s">
        <v>158</v>
      </c>
      <c r="BK253" s="151">
        <f t="shared" si="53"/>
        <v>0</v>
      </c>
      <c r="BL253" s="14" t="s">
        <v>282</v>
      </c>
      <c r="BM253" s="150" t="s">
        <v>623</v>
      </c>
    </row>
    <row r="254" spans="1:65" s="2" customFormat="1" ht="16.5" customHeight="1">
      <c r="A254" s="26"/>
      <c r="B254" s="138"/>
      <c r="C254" s="139" t="s">
        <v>593</v>
      </c>
      <c r="D254" s="139" t="s">
        <v>153</v>
      </c>
      <c r="E254" s="140" t="s">
        <v>1753</v>
      </c>
      <c r="F254" s="141" t="s">
        <v>1754</v>
      </c>
      <c r="G254" s="142" t="s">
        <v>1397</v>
      </c>
      <c r="H254" s="143">
        <v>60</v>
      </c>
      <c r="I254" s="144"/>
      <c r="J254" s="144"/>
      <c r="K254" s="145"/>
      <c r="L254" s="27"/>
      <c r="M254" s="146" t="s">
        <v>1</v>
      </c>
      <c r="N254" s="147" t="s">
        <v>33</v>
      </c>
      <c r="O254" s="148">
        <v>0</v>
      </c>
      <c r="P254" s="148">
        <f t="shared" si="45"/>
        <v>0</v>
      </c>
      <c r="Q254" s="148">
        <v>0</v>
      </c>
      <c r="R254" s="148">
        <f t="shared" si="46"/>
        <v>0</v>
      </c>
      <c r="S254" s="148">
        <v>0</v>
      </c>
      <c r="T254" s="149">
        <f t="shared" si="47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282</v>
      </c>
      <c r="AT254" s="150" t="s">
        <v>153</v>
      </c>
      <c r="AU254" s="150" t="s">
        <v>158</v>
      </c>
      <c r="AY254" s="14" t="s">
        <v>150</v>
      </c>
      <c r="BE254" s="151">
        <f t="shared" si="48"/>
        <v>0</v>
      </c>
      <c r="BF254" s="151">
        <f t="shared" si="49"/>
        <v>0</v>
      </c>
      <c r="BG254" s="151">
        <f t="shared" si="50"/>
        <v>0</v>
      </c>
      <c r="BH254" s="151">
        <f t="shared" si="51"/>
        <v>0</v>
      </c>
      <c r="BI254" s="151">
        <f t="shared" si="52"/>
        <v>0</v>
      </c>
      <c r="BJ254" s="14" t="s">
        <v>158</v>
      </c>
      <c r="BK254" s="151">
        <f t="shared" si="53"/>
        <v>0</v>
      </c>
      <c r="BL254" s="14" t="s">
        <v>282</v>
      </c>
      <c r="BM254" s="150" t="s">
        <v>626</v>
      </c>
    </row>
    <row r="255" spans="1:65" s="2" customFormat="1" ht="21.75" customHeight="1">
      <c r="A255" s="26"/>
      <c r="B255" s="138"/>
      <c r="C255" s="139" t="s">
        <v>386</v>
      </c>
      <c r="D255" s="139" t="s">
        <v>153</v>
      </c>
      <c r="E255" s="140" t="s">
        <v>1755</v>
      </c>
      <c r="F255" s="141" t="s">
        <v>1756</v>
      </c>
      <c r="G255" s="142" t="s">
        <v>205</v>
      </c>
      <c r="H255" s="143">
        <v>120</v>
      </c>
      <c r="I255" s="144"/>
      <c r="J255" s="144"/>
      <c r="K255" s="145"/>
      <c r="L255" s="27"/>
      <c r="M255" s="146" t="s">
        <v>1</v>
      </c>
      <c r="N255" s="147" t="s">
        <v>33</v>
      </c>
      <c r="O255" s="148">
        <v>0</v>
      </c>
      <c r="P255" s="148">
        <f t="shared" si="45"/>
        <v>0</v>
      </c>
      <c r="Q255" s="148">
        <v>0</v>
      </c>
      <c r="R255" s="148">
        <f t="shared" si="46"/>
        <v>0</v>
      </c>
      <c r="S255" s="148">
        <v>0</v>
      </c>
      <c r="T255" s="149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282</v>
      </c>
      <c r="AT255" s="150" t="s">
        <v>153</v>
      </c>
      <c r="AU255" s="150" t="s">
        <v>158</v>
      </c>
      <c r="AY255" s="14" t="s">
        <v>150</v>
      </c>
      <c r="BE255" s="151">
        <f t="shared" si="48"/>
        <v>0</v>
      </c>
      <c r="BF255" s="151">
        <f t="shared" si="49"/>
        <v>0</v>
      </c>
      <c r="BG255" s="151">
        <f t="shared" si="50"/>
        <v>0</v>
      </c>
      <c r="BH255" s="151">
        <f t="shared" si="51"/>
        <v>0</v>
      </c>
      <c r="BI255" s="151">
        <f t="shared" si="52"/>
        <v>0</v>
      </c>
      <c r="BJ255" s="14" t="s">
        <v>158</v>
      </c>
      <c r="BK255" s="151">
        <f t="shared" si="53"/>
        <v>0</v>
      </c>
      <c r="BL255" s="14" t="s">
        <v>282</v>
      </c>
      <c r="BM255" s="150" t="s">
        <v>630</v>
      </c>
    </row>
    <row r="256" spans="1:65" s="2" customFormat="1" ht="16.5" customHeight="1">
      <c r="A256" s="26"/>
      <c r="B256" s="138"/>
      <c r="C256" s="152" t="s">
        <v>599</v>
      </c>
      <c r="D256" s="152" t="s">
        <v>188</v>
      </c>
      <c r="E256" s="153" t="s">
        <v>1757</v>
      </c>
      <c r="F256" s="154" t="s">
        <v>1758</v>
      </c>
      <c r="G256" s="155" t="s">
        <v>205</v>
      </c>
      <c r="H256" s="156">
        <v>126</v>
      </c>
      <c r="I256" s="157"/>
      <c r="J256" s="157"/>
      <c r="K256" s="158"/>
      <c r="L256" s="159"/>
      <c r="M256" s="160" t="s">
        <v>1</v>
      </c>
      <c r="N256" s="161" t="s">
        <v>33</v>
      </c>
      <c r="O256" s="148">
        <v>0</v>
      </c>
      <c r="P256" s="148">
        <f t="shared" si="45"/>
        <v>0</v>
      </c>
      <c r="Q256" s="148">
        <v>0</v>
      </c>
      <c r="R256" s="148">
        <f t="shared" si="46"/>
        <v>0</v>
      </c>
      <c r="S256" s="148">
        <v>0</v>
      </c>
      <c r="T256" s="149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1092</v>
      </c>
      <c r="AT256" s="150" t="s">
        <v>188</v>
      </c>
      <c r="AU256" s="150" t="s">
        <v>158</v>
      </c>
      <c r="AY256" s="14" t="s">
        <v>150</v>
      </c>
      <c r="BE256" s="151">
        <f t="shared" si="48"/>
        <v>0</v>
      </c>
      <c r="BF256" s="151">
        <f t="shared" si="49"/>
        <v>0</v>
      </c>
      <c r="BG256" s="151">
        <f t="shared" si="50"/>
        <v>0</v>
      </c>
      <c r="BH256" s="151">
        <f t="shared" si="51"/>
        <v>0</v>
      </c>
      <c r="BI256" s="151">
        <f t="shared" si="52"/>
        <v>0</v>
      </c>
      <c r="BJ256" s="14" t="s">
        <v>158</v>
      </c>
      <c r="BK256" s="151">
        <f t="shared" si="53"/>
        <v>0</v>
      </c>
      <c r="BL256" s="14" t="s">
        <v>282</v>
      </c>
      <c r="BM256" s="150" t="s">
        <v>635</v>
      </c>
    </row>
    <row r="257" spans="1:65" s="2" customFormat="1" ht="16.5" customHeight="1">
      <c r="A257" s="26"/>
      <c r="B257" s="138"/>
      <c r="C257" s="152" t="s">
        <v>390</v>
      </c>
      <c r="D257" s="152" t="s">
        <v>188</v>
      </c>
      <c r="E257" s="153" t="s">
        <v>1759</v>
      </c>
      <c r="F257" s="154" t="s">
        <v>1760</v>
      </c>
      <c r="G257" s="155" t="s">
        <v>1761</v>
      </c>
      <c r="H257" s="156">
        <v>10</v>
      </c>
      <c r="I257" s="157"/>
      <c r="J257" s="157"/>
      <c r="K257" s="158"/>
      <c r="L257" s="159"/>
      <c r="M257" s="160" t="s">
        <v>1</v>
      </c>
      <c r="N257" s="161" t="s">
        <v>33</v>
      </c>
      <c r="O257" s="148">
        <v>0</v>
      </c>
      <c r="P257" s="148">
        <f t="shared" si="45"/>
        <v>0</v>
      </c>
      <c r="Q257" s="148">
        <v>0</v>
      </c>
      <c r="R257" s="148">
        <f t="shared" si="46"/>
        <v>0</v>
      </c>
      <c r="S257" s="148">
        <v>0</v>
      </c>
      <c r="T257" s="149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1092</v>
      </c>
      <c r="AT257" s="150" t="s">
        <v>188</v>
      </c>
      <c r="AU257" s="150" t="s">
        <v>158</v>
      </c>
      <c r="AY257" s="14" t="s">
        <v>150</v>
      </c>
      <c r="BE257" s="151">
        <f t="shared" si="48"/>
        <v>0</v>
      </c>
      <c r="BF257" s="151">
        <f t="shared" si="49"/>
        <v>0</v>
      </c>
      <c r="BG257" s="151">
        <f t="shared" si="50"/>
        <v>0</v>
      </c>
      <c r="BH257" s="151">
        <f t="shared" si="51"/>
        <v>0</v>
      </c>
      <c r="BI257" s="151">
        <f t="shared" si="52"/>
        <v>0</v>
      </c>
      <c r="BJ257" s="14" t="s">
        <v>158</v>
      </c>
      <c r="BK257" s="151">
        <f t="shared" si="53"/>
        <v>0</v>
      </c>
      <c r="BL257" s="14" t="s">
        <v>282</v>
      </c>
      <c r="BM257" s="150" t="s">
        <v>639</v>
      </c>
    </row>
    <row r="258" spans="1:65" s="2" customFormat="1" ht="21.75" customHeight="1">
      <c r="A258" s="26"/>
      <c r="B258" s="138"/>
      <c r="C258" s="152" t="s">
        <v>606</v>
      </c>
      <c r="D258" s="152" t="s">
        <v>188</v>
      </c>
      <c r="E258" s="153" t="s">
        <v>1762</v>
      </c>
      <c r="F258" s="154" t="s">
        <v>1763</v>
      </c>
      <c r="G258" s="155" t="s">
        <v>463</v>
      </c>
      <c r="H258" s="156">
        <v>6</v>
      </c>
      <c r="I258" s="157"/>
      <c r="J258" s="157"/>
      <c r="K258" s="158"/>
      <c r="L258" s="159"/>
      <c r="M258" s="160" t="s">
        <v>1</v>
      </c>
      <c r="N258" s="161" t="s">
        <v>33</v>
      </c>
      <c r="O258" s="148">
        <v>0</v>
      </c>
      <c r="P258" s="148">
        <f t="shared" si="45"/>
        <v>0</v>
      </c>
      <c r="Q258" s="148">
        <v>0</v>
      </c>
      <c r="R258" s="148">
        <f t="shared" si="46"/>
        <v>0</v>
      </c>
      <c r="S258" s="148">
        <v>0</v>
      </c>
      <c r="T258" s="149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1092</v>
      </c>
      <c r="AT258" s="150" t="s">
        <v>188</v>
      </c>
      <c r="AU258" s="150" t="s">
        <v>158</v>
      </c>
      <c r="AY258" s="14" t="s">
        <v>150</v>
      </c>
      <c r="BE258" s="151">
        <f t="shared" si="48"/>
        <v>0</v>
      </c>
      <c r="BF258" s="151">
        <f t="shared" si="49"/>
        <v>0</v>
      </c>
      <c r="BG258" s="151">
        <f t="shared" si="50"/>
        <v>0</v>
      </c>
      <c r="BH258" s="151">
        <f t="shared" si="51"/>
        <v>0</v>
      </c>
      <c r="BI258" s="151">
        <f t="shared" si="52"/>
        <v>0</v>
      </c>
      <c r="BJ258" s="14" t="s">
        <v>158</v>
      </c>
      <c r="BK258" s="151">
        <f t="shared" si="53"/>
        <v>0</v>
      </c>
      <c r="BL258" s="14" t="s">
        <v>282</v>
      </c>
      <c r="BM258" s="150" t="s">
        <v>642</v>
      </c>
    </row>
    <row r="259" spans="1:65" s="2" customFormat="1" ht="33" customHeight="1">
      <c r="A259" s="26"/>
      <c r="B259" s="138"/>
      <c r="C259" s="139" t="s">
        <v>393</v>
      </c>
      <c r="D259" s="139" t="s">
        <v>153</v>
      </c>
      <c r="E259" s="140" t="s">
        <v>1764</v>
      </c>
      <c r="F259" s="141" t="s">
        <v>1765</v>
      </c>
      <c r="G259" s="142" t="s">
        <v>463</v>
      </c>
      <c r="H259" s="143">
        <v>120</v>
      </c>
      <c r="I259" s="144"/>
      <c r="J259" s="144"/>
      <c r="K259" s="145"/>
      <c r="L259" s="27"/>
      <c r="M259" s="146" t="s">
        <v>1</v>
      </c>
      <c r="N259" s="147" t="s">
        <v>33</v>
      </c>
      <c r="O259" s="148">
        <v>0</v>
      </c>
      <c r="P259" s="148">
        <f t="shared" si="45"/>
        <v>0</v>
      </c>
      <c r="Q259" s="148">
        <v>0</v>
      </c>
      <c r="R259" s="148">
        <f t="shared" si="46"/>
        <v>0</v>
      </c>
      <c r="S259" s="148">
        <v>0</v>
      </c>
      <c r="T259" s="149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282</v>
      </c>
      <c r="AT259" s="150" t="s">
        <v>153</v>
      </c>
      <c r="AU259" s="150" t="s">
        <v>158</v>
      </c>
      <c r="AY259" s="14" t="s">
        <v>150</v>
      </c>
      <c r="BE259" s="151">
        <f t="shared" si="48"/>
        <v>0</v>
      </c>
      <c r="BF259" s="151">
        <f t="shared" si="49"/>
        <v>0</v>
      </c>
      <c r="BG259" s="151">
        <f t="shared" si="50"/>
        <v>0</v>
      </c>
      <c r="BH259" s="151">
        <f t="shared" si="51"/>
        <v>0</v>
      </c>
      <c r="BI259" s="151">
        <f t="shared" si="52"/>
        <v>0</v>
      </c>
      <c r="BJ259" s="14" t="s">
        <v>158</v>
      </c>
      <c r="BK259" s="151">
        <f t="shared" si="53"/>
        <v>0</v>
      </c>
      <c r="BL259" s="14" t="s">
        <v>282</v>
      </c>
      <c r="BM259" s="150" t="s">
        <v>646</v>
      </c>
    </row>
    <row r="260" spans="1:65" s="2" customFormat="1" ht="21.75" customHeight="1">
      <c r="A260" s="26"/>
      <c r="B260" s="138"/>
      <c r="C260" s="152" t="s">
        <v>613</v>
      </c>
      <c r="D260" s="152" t="s">
        <v>188</v>
      </c>
      <c r="E260" s="153" t="s">
        <v>1766</v>
      </c>
      <c r="F260" s="154" t="s">
        <v>1767</v>
      </c>
      <c r="G260" s="155" t="s">
        <v>463</v>
      </c>
      <c r="H260" s="156">
        <v>120</v>
      </c>
      <c r="I260" s="157"/>
      <c r="J260" s="157"/>
      <c r="K260" s="158"/>
      <c r="L260" s="159"/>
      <c r="M260" s="160" t="s">
        <v>1</v>
      </c>
      <c r="N260" s="161" t="s">
        <v>33</v>
      </c>
      <c r="O260" s="148">
        <v>0</v>
      </c>
      <c r="P260" s="148">
        <f t="shared" si="45"/>
        <v>0</v>
      </c>
      <c r="Q260" s="148">
        <v>0</v>
      </c>
      <c r="R260" s="148">
        <f t="shared" si="46"/>
        <v>0</v>
      </c>
      <c r="S260" s="148">
        <v>0</v>
      </c>
      <c r="T260" s="149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1092</v>
      </c>
      <c r="AT260" s="150" t="s">
        <v>188</v>
      </c>
      <c r="AU260" s="150" t="s">
        <v>158</v>
      </c>
      <c r="AY260" s="14" t="s">
        <v>150</v>
      </c>
      <c r="BE260" s="151">
        <f t="shared" si="48"/>
        <v>0</v>
      </c>
      <c r="BF260" s="151">
        <f t="shared" si="49"/>
        <v>0</v>
      </c>
      <c r="BG260" s="151">
        <f t="shared" si="50"/>
        <v>0</v>
      </c>
      <c r="BH260" s="151">
        <f t="shared" si="51"/>
        <v>0</v>
      </c>
      <c r="BI260" s="151">
        <f t="shared" si="52"/>
        <v>0</v>
      </c>
      <c r="BJ260" s="14" t="s">
        <v>158</v>
      </c>
      <c r="BK260" s="151">
        <f t="shared" si="53"/>
        <v>0</v>
      </c>
      <c r="BL260" s="14" t="s">
        <v>282</v>
      </c>
      <c r="BM260" s="150" t="s">
        <v>649</v>
      </c>
    </row>
    <row r="261" spans="1:65" s="2" customFormat="1" ht="21.75" customHeight="1">
      <c r="A261" s="26"/>
      <c r="B261" s="138"/>
      <c r="C261" s="152" t="s">
        <v>397</v>
      </c>
      <c r="D261" s="152" t="s">
        <v>188</v>
      </c>
      <c r="E261" s="153" t="s">
        <v>1768</v>
      </c>
      <c r="F261" s="154" t="s">
        <v>1769</v>
      </c>
      <c r="G261" s="155" t="s">
        <v>463</v>
      </c>
      <c r="H261" s="156">
        <v>120</v>
      </c>
      <c r="I261" s="157"/>
      <c r="J261" s="157"/>
      <c r="K261" s="158"/>
      <c r="L261" s="159"/>
      <c r="M261" s="160" t="s">
        <v>1</v>
      </c>
      <c r="N261" s="161" t="s">
        <v>33</v>
      </c>
      <c r="O261" s="148">
        <v>0</v>
      </c>
      <c r="P261" s="148">
        <f t="shared" si="45"/>
        <v>0</v>
      </c>
      <c r="Q261" s="148">
        <v>0</v>
      </c>
      <c r="R261" s="148">
        <f t="shared" si="46"/>
        <v>0</v>
      </c>
      <c r="S261" s="148">
        <v>0</v>
      </c>
      <c r="T261" s="149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1092</v>
      </c>
      <c r="AT261" s="150" t="s">
        <v>188</v>
      </c>
      <c r="AU261" s="150" t="s">
        <v>158</v>
      </c>
      <c r="AY261" s="14" t="s">
        <v>150</v>
      </c>
      <c r="BE261" s="151">
        <f t="shared" si="48"/>
        <v>0</v>
      </c>
      <c r="BF261" s="151">
        <f t="shared" si="49"/>
        <v>0</v>
      </c>
      <c r="BG261" s="151">
        <f t="shared" si="50"/>
        <v>0</v>
      </c>
      <c r="BH261" s="151">
        <f t="shared" si="51"/>
        <v>0</v>
      </c>
      <c r="BI261" s="151">
        <f t="shared" si="52"/>
        <v>0</v>
      </c>
      <c r="BJ261" s="14" t="s">
        <v>158</v>
      </c>
      <c r="BK261" s="151">
        <f t="shared" si="53"/>
        <v>0</v>
      </c>
      <c r="BL261" s="14" t="s">
        <v>282</v>
      </c>
      <c r="BM261" s="150" t="s">
        <v>653</v>
      </c>
    </row>
    <row r="262" spans="1:65" s="2" customFormat="1" ht="16.5" customHeight="1">
      <c r="A262" s="26"/>
      <c r="B262" s="138"/>
      <c r="C262" s="152" t="s">
        <v>620</v>
      </c>
      <c r="D262" s="152" t="s">
        <v>188</v>
      </c>
      <c r="E262" s="153" t="s">
        <v>1770</v>
      </c>
      <c r="F262" s="154" t="s">
        <v>1771</v>
      </c>
      <c r="G262" s="155" t="s">
        <v>463</v>
      </c>
      <c r="H262" s="156">
        <v>120</v>
      </c>
      <c r="I262" s="157"/>
      <c r="J262" s="157"/>
      <c r="K262" s="158"/>
      <c r="L262" s="159"/>
      <c r="M262" s="160" t="s">
        <v>1</v>
      </c>
      <c r="N262" s="161" t="s">
        <v>33</v>
      </c>
      <c r="O262" s="148">
        <v>0</v>
      </c>
      <c r="P262" s="148">
        <f t="shared" si="45"/>
        <v>0</v>
      </c>
      <c r="Q262" s="148">
        <v>0</v>
      </c>
      <c r="R262" s="148">
        <f t="shared" si="46"/>
        <v>0</v>
      </c>
      <c r="S262" s="148">
        <v>0</v>
      </c>
      <c r="T262" s="149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1092</v>
      </c>
      <c r="AT262" s="150" t="s">
        <v>188</v>
      </c>
      <c r="AU262" s="150" t="s">
        <v>158</v>
      </c>
      <c r="AY262" s="14" t="s">
        <v>150</v>
      </c>
      <c r="BE262" s="151">
        <f t="shared" si="48"/>
        <v>0</v>
      </c>
      <c r="BF262" s="151">
        <f t="shared" si="49"/>
        <v>0</v>
      </c>
      <c r="BG262" s="151">
        <f t="shared" si="50"/>
        <v>0</v>
      </c>
      <c r="BH262" s="151">
        <f t="shared" si="51"/>
        <v>0</v>
      </c>
      <c r="BI262" s="151">
        <f t="shared" si="52"/>
        <v>0</v>
      </c>
      <c r="BJ262" s="14" t="s">
        <v>158</v>
      </c>
      <c r="BK262" s="151">
        <f t="shared" si="53"/>
        <v>0</v>
      </c>
      <c r="BL262" s="14" t="s">
        <v>282</v>
      </c>
      <c r="BM262" s="150" t="s">
        <v>655</v>
      </c>
    </row>
    <row r="263" spans="1:65" s="2" customFormat="1" ht="16.5" customHeight="1">
      <c r="A263" s="26"/>
      <c r="B263" s="138"/>
      <c r="C263" s="152" t="s">
        <v>400</v>
      </c>
      <c r="D263" s="152" t="s">
        <v>188</v>
      </c>
      <c r="E263" s="153" t="s">
        <v>1772</v>
      </c>
      <c r="F263" s="154" t="s">
        <v>1773</v>
      </c>
      <c r="G263" s="155" t="s">
        <v>463</v>
      </c>
      <c r="H263" s="156">
        <v>120</v>
      </c>
      <c r="I263" s="157"/>
      <c r="J263" s="157"/>
      <c r="K263" s="158"/>
      <c r="L263" s="159"/>
      <c r="M263" s="160" t="s">
        <v>1</v>
      </c>
      <c r="N263" s="161" t="s">
        <v>33</v>
      </c>
      <c r="O263" s="148">
        <v>0</v>
      </c>
      <c r="P263" s="148">
        <f t="shared" si="45"/>
        <v>0</v>
      </c>
      <c r="Q263" s="148">
        <v>0</v>
      </c>
      <c r="R263" s="148">
        <f t="shared" si="46"/>
        <v>0</v>
      </c>
      <c r="S263" s="148">
        <v>0</v>
      </c>
      <c r="T263" s="149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1092</v>
      </c>
      <c r="AT263" s="150" t="s">
        <v>188</v>
      </c>
      <c r="AU263" s="150" t="s">
        <v>158</v>
      </c>
      <c r="AY263" s="14" t="s">
        <v>150</v>
      </c>
      <c r="BE263" s="151">
        <f t="shared" si="48"/>
        <v>0</v>
      </c>
      <c r="BF263" s="151">
        <f t="shared" si="49"/>
        <v>0</v>
      </c>
      <c r="BG263" s="151">
        <f t="shared" si="50"/>
        <v>0</v>
      </c>
      <c r="BH263" s="151">
        <f t="shared" si="51"/>
        <v>0</v>
      </c>
      <c r="BI263" s="151">
        <f t="shared" si="52"/>
        <v>0</v>
      </c>
      <c r="BJ263" s="14" t="s">
        <v>158</v>
      </c>
      <c r="BK263" s="151">
        <f t="shared" si="53"/>
        <v>0</v>
      </c>
      <c r="BL263" s="14" t="s">
        <v>282</v>
      </c>
      <c r="BM263" s="150" t="s">
        <v>659</v>
      </c>
    </row>
    <row r="264" spans="1:65" s="2" customFormat="1" ht="16.5" customHeight="1">
      <c r="A264" s="26"/>
      <c r="B264" s="138"/>
      <c r="C264" s="152" t="s">
        <v>627</v>
      </c>
      <c r="D264" s="152" t="s">
        <v>188</v>
      </c>
      <c r="E264" s="153" t="s">
        <v>1774</v>
      </c>
      <c r="F264" s="154" t="s">
        <v>1775</v>
      </c>
      <c r="G264" s="155" t="s">
        <v>463</v>
      </c>
      <c r="H264" s="156">
        <v>120</v>
      </c>
      <c r="I264" s="157"/>
      <c r="J264" s="157"/>
      <c r="K264" s="158"/>
      <c r="L264" s="159"/>
      <c r="M264" s="160" t="s">
        <v>1</v>
      </c>
      <c r="N264" s="161" t="s">
        <v>33</v>
      </c>
      <c r="O264" s="148">
        <v>0</v>
      </c>
      <c r="P264" s="148">
        <f t="shared" si="45"/>
        <v>0</v>
      </c>
      <c r="Q264" s="148">
        <v>0</v>
      </c>
      <c r="R264" s="148">
        <f t="shared" si="46"/>
        <v>0</v>
      </c>
      <c r="S264" s="148">
        <v>0</v>
      </c>
      <c r="T264" s="149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1092</v>
      </c>
      <c r="AT264" s="150" t="s">
        <v>188</v>
      </c>
      <c r="AU264" s="150" t="s">
        <v>158</v>
      </c>
      <c r="AY264" s="14" t="s">
        <v>150</v>
      </c>
      <c r="BE264" s="151">
        <f t="shared" si="48"/>
        <v>0</v>
      </c>
      <c r="BF264" s="151">
        <f t="shared" si="49"/>
        <v>0</v>
      </c>
      <c r="BG264" s="151">
        <f t="shared" si="50"/>
        <v>0</v>
      </c>
      <c r="BH264" s="151">
        <f t="shared" si="51"/>
        <v>0</v>
      </c>
      <c r="BI264" s="151">
        <f t="shared" si="52"/>
        <v>0</v>
      </c>
      <c r="BJ264" s="14" t="s">
        <v>158</v>
      </c>
      <c r="BK264" s="151">
        <f t="shared" si="53"/>
        <v>0</v>
      </c>
      <c r="BL264" s="14" t="s">
        <v>282</v>
      </c>
      <c r="BM264" s="150" t="s">
        <v>662</v>
      </c>
    </row>
    <row r="265" spans="1:65" s="2" customFormat="1" ht="16.5" customHeight="1">
      <c r="A265" s="26"/>
      <c r="B265" s="138"/>
      <c r="C265" s="152" t="s">
        <v>404</v>
      </c>
      <c r="D265" s="152" t="s">
        <v>188</v>
      </c>
      <c r="E265" s="153" t="s">
        <v>1776</v>
      </c>
      <c r="F265" s="154" t="s">
        <v>1777</v>
      </c>
      <c r="G265" s="155" t="s">
        <v>463</v>
      </c>
      <c r="H265" s="156">
        <v>120</v>
      </c>
      <c r="I265" s="157"/>
      <c r="J265" s="157"/>
      <c r="K265" s="158"/>
      <c r="L265" s="159"/>
      <c r="M265" s="160" t="s">
        <v>1</v>
      </c>
      <c r="N265" s="161" t="s">
        <v>33</v>
      </c>
      <c r="O265" s="148">
        <v>0</v>
      </c>
      <c r="P265" s="148">
        <f t="shared" si="45"/>
        <v>0</v>
      </c>
      <c r="Q265" s="148">
        <v>0</v>
      </c>
      <c r="R265" s="148">
        <f t="shared" si="46"/>
        <v>0</v>
      </c>
      <c r="S265" s="148">
        <v>0</v>
      </c>
      <c r="T265" s="149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1092</v>
      </c>
      <c r="AT265" s="150" t="s">
        <v>188</v>
      </c>
      <c r="AU265" s="150" t="s">
        <v>158</v>
      </c>
      <c r="AY265" s="14" t="s">
        <v>150</v>
      </c>
      <c r="BE265" s="151">
        <f t="shared" si="48"/>
        <v>0</v>
      </c>
      <c r="BF265" s="151">
        <f t="shared" si="49"/>
        <v>0</v>
      </c>
      <c r="BG265" s="151">
        <f t="shared" si="50"/>
        <v>0</v>
      </c>
      <c r="BH265" s="151">
        <f t="shared" si="51"/>
        <v>0</v>
      </c>
      <c r="BI265" s="151">
        <f t="shared" si="52"/>
        <v>0</v>
      </c>
      <c r="BJ265" s="14" t="s">
        <v>158</v>
      </c>
      <c r="BK265" s="151">
        <f t="shared" si="53"/>
        <v>0</v>
      </c>
      <c r="BL265" s="14" t="s">
        <v>282</v>
      </c>
      <c r="BM265" s="150" t="s">
        <v>666</v>
      </c>
    </row>
    <row r="266" spans="1:65" s="2" customFormat="1" ht="16.5" customHeight="1">
      <c r="A266" s="26"/>
      <c r="B266" s="138"/>
      <c r="C266" s="152" t="s">
        <v>636</v>
      </c>
      <c r="D266" s="152" t="s">
        <v>188</v>
      </c>
      <c r="E266" s="153" t="s">
        <v>1778</v>
      </c>
      <c r="F266" s="154" t="s">
        <v>1779</v>
      </c>
      <c r="G266" s="155" t="s">
        <v>463</v>
      </c>
      <c r="H266" s="156">
        <v>120</v>
      </c>
      <c r="I266" s="157"/>
      <c r="J266" s="157"/>
      <c r="K266" s="158"/>
      <c r="L266" s="159"/>
      <c r="M266" s="160" t="s">
        <v>1</v>
      </c>
      <c r="N266" s="161" t="s">
        <v>33</v>
      </c>
      <c r="O266" s="148">
        <v>0</v>
      </c>
      <c r="P266" s="148">
        <f t="shared" si="45"/>
        <v>0</v>
      </c>
      <c r="Q266" s="148">
        <v>0</v>
      </c>
      <c r="R266" s="148">
        <f t="shared" si="46"/>
        <v>0</v>
      </c>
      <c r="S266" s="148">
        <v>0</v>
      </c>
      <c r="T266" s="149">
        <f t="shared" si="47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1092</v>
      </c>
      <c r="AT266" s="150" t="s">
        <v>188</v>
      </c>
      <c r="AU266" s="150" t="s">
        <v>158</v>
      </c>
      <c r="AY266" s="14" t="s">
        <v>150</v>
      </c>
      <c r="BE266" s="151">
        <f t="shared" si="48"/>
        <v>0</v>
      </c>
      <c r="BF266" s="151">
        <f t="shared" si="49"/>
        <v>0</v>
      </c>
      <c r="BG266" s="151">
        <f t="shared" si="50"/>
        <v>0</v>
      </c>
      <c r="BH266" s="151">
        <f t="shared" si="51"/>
        <v>0</v>
      </c>
      <c r="BI266" s="151">
        <f t="shared" si="52"/>
        <v>0</v>
      </c>
      <c r="BJ266" s="14" t="s">
        <v>158</v>
      </c>
      <c r="BK266" s="151">
        <f t="shared" si="53"/>
        <v>0</v>
      </c>
      <c r="BL266" s="14" t="s">
        <v>282</v>
      </c>
      <c r="BM266" s="150" t="s">
        <v>669</v>
      </c>
    </row>
    <row r="267" spans="1:65" s="2" customFormat="1" ht="16.5" customHeight="1">
      <c r="A267" s="26"/>
      <c r="B267" s="138"/>
      <c r="C267" s="152" t="s">
        <v>407</v>
      </c>
      <c r="D267" s="152" t="s">
        <v>188</v>
      </c>
      <c r="E267" s="153" t="s">
        <v>1780</v>
      </c>
      <c r="F267" s="154" t="s">
        <v>1781</v>
      </c>
      <c r="G267" s="155" t="s">
        <v>463</v>
      </c>
      <c r="H267" s="156">
        <v>2500</v>
      </c>
      <c r="I267" s="157"/>
      <c r="J267" s="157"/>
      <c r="K267" s="158"/>
      <c r="L267" s="159"/>
      <c r="M267" s="160" t="s">
        <v>1</v>
      </c>
      <c r="N267" s="161" t="s">
        <v>33</v>
      </c>
      <c r="O267" s="148">
        <v>0</v>
      </c>
      <c r="P267" s="148">
        <f t="shared" si="45"/>
        <v>0</v>
      </c>
      <c r="Q267" s="148">
        <v>0</v>
      </c>
      <c r="R267" s="148">
        <f t="shared" si="46"/>
        <v>0</v>
      </c>
      <c r="S267" s="148">
        <v>0</v>
      </c>
      <c r="T267" s="149">
        <f t="shared" si="47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1092</v>
      </c>
      <c r="AT267" s="150" t="s">
        <v>188</v>
      </c>
      <c r="AU267" s="150" t="s">
        <v>158</v>
      </c>
      <c r="AY267" s="14" t="s">
        <v>150</v>
      </c>
      <c r="BE267" s="151">
        <f t="shared" si="48"/>
        <v>0</v>
      </c>
      <c r="BF267" s="151">
        <f t="shared" si="49"/>
        <v>0</v>
      </c>
      <c r="BG267" s="151">
        <f t="shared" si="50"/>
        <v>0</v>
      </c>
      <c r="BH267" s="151">
        <f t="shared" si="51"/>
        <v>0</v>
      </c>
      <c r="BI267" s="151">
        <f t="shared" si="52"/>
        <v>0</v>
      </c>
      <c r="BJ267" s="14" t="s">
        <v>158</v>
      </c>
      <c r="BK267" s="151">
        <f t="shared" si="53"/>
        <v>0</v>
      </c>
      <c r="BL267" s="14" t="s">
        <v>282</v>
      </c>
      <c r="BM267" s="150" t="s">
        <v>673</v>
      </c>
    </row>
    <row r="268" spans="1:65" s="2" customFormat="1" ht="33" customHeight="1">
      <c r="A268" s="26"/>
      <c r="B268" s="138"/>
      <c r="C268" s="139" t="s">
        <v>643</v>
      </c>
      <c r="D268" s="139" t="s">
        <v>153</v>
      </c>
      <c r="E268" s="140" t="s">
        <v>1782</v>
      </c>
      <c r="F268" s="141" t="s">
        <v>1783</v>
      </c>
      <c r="G268" s="142" t="s">
        <v>463</v>
      </c>
      <c r="H268" s="143">
        <v>300</v>
      </c>
      <c r="I268" s="144"/>
      <c r="J268" s="144"/>
      <c r="K268" s="145"/>
      <c r="L268" s="27"/>
      <c r="M268" s="146" t="s">
        <v>1</v>
      </c>
      <c r="N268" s="147" t="s">
        <v>33</v>
      </c>
      <c r="O268" s="148">
        <v>0</v>
      </c>
      <c r="P268" s="148">
        <f t="shared" si="45"/>
        <v>0</v>
      </c>
      <c r="Q268" s="148">
        <v>0</v>
      </c>
      <c r="R268" s="148">
        <f t="shared" si="46"/>
        <v>0</v>
      </c>
      <c r="S268" s="148">
        <v>0</v>
      </c>
      <c r="T268" s="149">
        <f t="shared" si="47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282</v>
      </c>
      <c r="AT268" s="150" t="s">
        <v>153</v>
      </c>
      <c r="AU268" s="150" t="s">
        <v>158</v>
      </c>
      <c r="AY268" s="14" t="s">
        <v>150</v>
      </c>
      <c r="BE268" s="151">
        <f t="shared" si="48"/>
        <v>0</v>
      </c>
      <c r="BF268" s="151">
        <f t="shared" si="49"/>
        <v>0</v>
      </c>
      <c r="BG268" s="151">
        <f t="shared" si="50"/>
        <v>0</v>
      </c>
      <c r="BH268" s="151">
        <f t="shared" si="51"/>
        <v>0</v>
      </c>
      <c r="BI268" s="151">
        <f t="shared" si="52"/>
        <v>0</v>
      </c>
      <c r="BJ268" s="14" t="s">
        <v>158</v>
      </c>
      <c r="BK268" s="151">
        <f t="shared" si="53"/>
        <v>0</v>
      </c>
      <c r="BL268" s="14" t="s">
        <v>282</v>
      </c>
      <c r="BM268" s="150" t="s">
        <v>1092</v>
      </c>
    </row>
    <row r="269" spans="1:65" s="2" customFormat="1" ht="21.75" customHeight="1">
      <c r="A269" s="26"/>
      <c r="B269" s="138"/>
      <c r="C269" s="152" t="s">
        <v>411</v>
      </c>
      <c r="D269" s="152" t="s">
        <v>188</v>
      </c>
      <c r="E269" s="153" t="s">
        <v>1784</v>
      </c>
      <c r="F269" s="154" t="s">
        <v>1785</v>
      </c>
      <c r="G269" s="155" t="s">
        <v>463</v>
      </c>
      <c r="H269" s="156">
        <v>300</v>
      </c>
      <c r="I269" s="157"/>
      <c r="J269" s="157"/>
      <c r="K269" s="158"/>
      <c r="L269" s="159"/>
      <c r="M269" s="160" t="s">
        <v>1</v>
      </c>
      <c r="N269" s="161" t="s">
        <v>33</v>
      </c>
      <c r="O269" s="148">
        <v>0</v>
      </c>
      <c r="P269" s="148">
        <f t="shared" si="45"/>
        <v>0</v>
      </c>
      <c r="Q269" s="148">
        <v>0</v>
      </c>
      <c r="R269" s="148">
        <f t="shared" si="46"/>
        <v>0</v>
      </c>
      <c r="S269" s="148">
        <v>0</v>
      </c>
      <c r="T269" s="149">
        <f t="shared" si="47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1092</v>
      </c>
      <c r="AT269" s="150" t="s">
        <v>188</v>
      </c>
      <c r="AU269" s="150" t="s">
        <v>158</v>
      </c>
      <c r="AY269" s="14" t="s">
        <v>150</v>
      </c>
      <c r="BE269" s="151">
        <f t="shared" si="48"/>
        <v>0</v>
      </c>
      <c r="BF269" s="151">
        <f t="shared" si="49"/>
        <v>0</v>
      </c>
      <c r="BG269" s="151">
        <f t="shared" si="50"/>
        <v>0</v>
      </c>
      <c r="BH269" s="151">
        <f t="shared" si="51"/>
        <v>0</v>
      </c>
      <c r="BI269" s="151">
        <f t="shared" si="52"/>
        <v>0</v>
      </c>
      <c r="BJ269" s="14" t="s">
        <v>158</v>
      </c>
      <c r="BK269" s="151">
        <f t="shared" si="53"/>
        <v>0</v>
      </c>
      <c r="BL269" s="14" t="s">
        <v>282</v>
      </c>
      <c r="BM269" s="150" t="s">
        <v>680</v>
      </c>
    </row>
    <row r="270" spans="1:65" s="2" customFormat="1" ht="16.5" customHeight="1">
      <c r="A270" s="26"/>
      <c r="B270" s="138"/>
      <c r="C270" s="152" t="s">
        <v>650</v>
      </c>
      <c r="D270" s="152" t="s">
        <v>188</v>
      </c>
      <c r="E270" s="153" t="s">
        <v>1780</v>
      </c>
      <c r="F270" s="154" t="s">
        <v>1781</v>
      </c>
      <c r="G270" s="155" t="s">
        <v>463</v>
      </c>
      <c r="H270" s="156">
        <v>300</v>
      </c>
      <c r="I270" s="157"/>
      <c r="J270" s="157"/>
      <c r="K270" s="158"/>
      <c r="L270" s="159"/>
      <c r="M270" s="160" t="s">
        <v>1</v>
      </c>
      <c r="N270" s="161" t="s">
        <v>33</v>
      </c>
      <c r="O270" s="148">
        <v>0</v>
      </c>
      <c r="P270" s="148">
        <f t="shared" si="45"/>
        <v>0</v>
      </c>
      <c r="Q270" s="148">
        <v>0</v>
      </c>
      <c r="R270" s="148">
        <f t="shared" si="46"/>
        <v>0</v>
      </c>
      <c r="S270" s="148">
        <v>0</v>
      </c>
      <c r="T270" s="149">
        <f t="shared" si="47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1092</v>
      </c>
      <c r="AT270" s="150" t="s">
        <v>188</v>
      </c>
      <c r="AU270" s="150" t="s">
        <v>158</v>
      </c>
      <c r="AY270" s="14" t="s">
        <v>150</v>
      </c>
      <c r="BE270" s="151">
        <f t="shared" si="48"/>
        <v>0</v>
      </c>
      <c r="BF270" s="151">
        <f t="shared" si="49"/>
        <v>0</v>
      </c>
      <c r="BG270" s="151">
        <f t="shared" si="50"/>
        <v>0</v>
      </c>
      <c r="BH270" s="151">
        <f t="shared" si="51"/>
        <v>0</v>
      </c>
      <c r="BI270" s="151">
        <f t="shared" si="52"/>
        <v>0</v>
      </c>
      <c r="BJ270" s="14" t="s">
        <v>158</v>
      </c>
      <c r="BK270" s="151">
        <f t="shared" si="53"/>
        <v>0</v>
      </c>
      <c r="BL270" s="14" t="s">
        <v>282</v>
      </c>
      <c r="BM270" s="150" t="s">
        <v>684</v>
      </c>
    </row>
    <row r="271" spans="1:65" s="2" customFormat="1" ht="21.75" customHeight="1">
      <c r="A271" s="26"/>
      <c r="B271" s="138"/>
      <c r="C271" s="139" t="s">
        <v>418</v>
      </c>
      <c r="D271" s="139" t="s">
        <v>153</v>
      </c>
      <c r="E271" s="140" t="s">
        <v>1786</v>
      </c>
      <c r="F271" s="141" t="s">
        <v>1787</v>
      </c>
      <c r="G271" s="142" t="s">
        <v>220</v>
      </c>
      <c r="H271" s="143">
        <v>12.5</v>
      </c>
      <c r="I271" s="144"/>
      <c r="J271" s="144"/>
      <c r="K271" s="145"/>
      <c r="L271" s="27"/>
      <c r="M271" s="146" t="s">
        <v>1</v>
      </c>
      <c r="N271" s="147" t="s">
        <v>33</v>
      </c>
      <c r="O271" s="148">
        <v>0</v>
      </c>
      <c r="P271" s="148">
        <f t="shared" si="45"/>
        <v>0</v>
      </c>
      <c r="Q271" s="148">
        <v>0</v>
      </c>
      <c r="R271" s="148">
        <f t="shared" si="46"/>
        <v>0</v>
      </c>
      <c r="S271" s="148">
        <v>0</v>
      </c>
      <c r="T271" s="149">
        <f t="shared" si="47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282</v>
      </c>
      <c r="AT271" s="150" t="s">
        <v>153</v>
      </c>
      <c r="AU271" s="150" t="s">
        <v>158</v>
      </c>
      <c r="AY271" s="14" t="s">
        <v>150</v>
      </c>
      <c r="BE271" s="151">
        <f t="shared" si="48"/>
        <v>0</v>
      </c>
      <c r="BF271" s="151">
        <f t="shared" si="49"/>
        <v>0</v>
      </c>
      <c r="BG271" s="151">
        <f t="shared" si="50"/>
        <v>0</v>
      </c>
      <c r="BH271" s="151">
        <f t="shared" si="51"/>
        <v>0</v>
      </c>
      <c r="BI271" s="151">
        <f t="shared" si="52"/>
        <v>0</v>
      </c>
      <c r="BJ271" s="14" t="s">
        <v>158</v>
      </c>
      <c r="BK271" s="151">
        <f t="shared" si="53"/>
        <v>0</v>
      </c>
      <c r="BL271" s="14" t="s">
        <v>282</v>
      </c>
      <c r="BM271" s="150" t="s">
        <v>687</v>
      </c>
    </row>
    <row r="272" spans="1:65" s="2" customFormat="1" ht="16.5" customHeight="1">
      <c r="A272" s="26"/>
      <c r="B272" s="138"/>
      <c r="C272" s="152" t="s">
        <v>656</v>
      </c>
      <c r="D272" s="152" t="s">
        <v>188</v>
      </c>
      <c r="E272" s="153" t="s">
        <v>1788</v>
      </c>
      <c r="F272" s="154" t="s">
        <v>1789</v>
      </c>
      <c r="G272" s="155" t="s">
        <v>1761</v>
      </c>
      <c r="H272" s="156">
        <v>25</v>
      </c>
      <c r="I272" s="157"/>
      <c r="J272" s="157"/>
      <c r="K272" s="158"/>
      <c r="L272" s="159"/>
      <c r="M272" s="160" t="s">
        <v>1</v>
      </c>
      <c r="N272" s="161" t="s">
        <v>33</v>
      </c>
      <c r="O272" s="148">
        <v>0</v>
      </c>
      <c r="P272" s="148">
        <f t="shared" si="45"/>
        <v>0</v>
      </c>
      <c r="Q272" s="148">
        <v>0</v>
      </c>
      <c r="R272" s="148">
        <f t="shared" si="46"/>
        <v>0</v>
      </c>
      <c r="S272" s="148">
        <v>0</v>
      </c>
      <c r="T272" s="149">
        <f t="shared" si="47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1092</v>
      </c>
      <c r="AT272" s="150" t="s">
        <v>188</v>
      </c>
      <c r="AU272" s="150" t="s">
        <v>158</v>
      </c>
      <c r="AY272" s="14" t="s">
        <v>150</v>
      </c>
      <c r="BE272" s="151">
        <f t="shared" si="48"/>
        <v>0</v>
      </c>
      <c r="BF272" s="151">
        <f t="shared" si="49"/>
        <v>0</v>
      </c>
      <c r="BG272" s="151">
        <f t="shared" si="50"/>
        <v>0</v>
      </c>
      <c r="BH272" s="151">
        <f t="shared" si="51"/>
        <v>0</v>
      </c>
      <c r="BI272" s="151">
        <f t="shared" si="52"/>
        <v>0</v>
      </c>
      <c r="BJ272" s="14" t="s">
        <v>158</v>
      </c>
      <c r="BK272" s="151">
        <f t="shared" si="53"/>
        <v>0</v>
      </c>
      <c r="BL272" s="14" t="s">
        <v>282</v>
      </c>
      <c r="BM272" s="150" t="s">
        <v>691</v>
      </c>
    </row>
    <row r="273" spans="1:65" s="2" customFormat="1" ht="16.5" customHeight="1">
      <c r="A273" s="26"/>
      <c r="B273" s="138"/>
      <c r="C273" s="139" t="s">
        <v>421</v>
      </c>
      <c r="D273" s="139" t="s">
        <v>153</v>
      </c>
      <c r="E273" s="140" t="s">
        <v>1790</v>
      </c>
      <c r="F273" s="141" t="s">
        <v>1791</v>
      </c>
      <c r="G273" s="142" t="s">
        <v>463</v>
      </c>
      <c r="H273" s="143">
        <v>22</v>
      </c>
      <c r="I273" s="144"/>
      <c r="J273" s="144"/>
      <c r="K273" s="145"/>
      <c r="L273" s="27"/>
      <c r="M273" s="146" t="s">
        <v>1</v>
      </c>
      <c r="N273" s="147" t="s">
        <v>33</v>
      </c>
      <c r="O273" s="148">
        <v>0</v>
      </c>
      <c r="P273" s="148">
        <f t="shared" si="45"/>
        <v>0</v>
      </c>
      <c r="Q273" s="148">
        <v>0</v>
      </c>
      <c r="R273" s="148">
        <f t="shared" si="46"/>
        <v>0</v>
      </c>
      <c r="S273" s="148">
        <v>0</v>
      </c>
      <c r="T273" s="149">
        <f t="shared" si="47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282</v>
      </c>
      <c r="AT273" s="150" t="s">
        <v>153</v>
      </c>
      <c r="AU273" s="150" t="s">
        <v>158</v>
      </c>
      <c r="AY273" s="14" t="s">
        <v>150</v>
      </c>
      <c r="BE273" s="151">
        <f t="shared" si="48"/>
        <v>0</v>
      </c>
      <c r="BF273" s="151">
        <f t="shared" si="49"/>
        <v>0</v>
      </c>
      <c r="BG273" s="151">
        <f t="shared" si="50"/>
        <v>0</v>
      </c>
      <c r="BH273" s="151">
        <f t="shared" si="51"/>
        <v>0</v>
      </c>
      <c r="BI273" s="151">
        <f t="shared" si="52"/>
        <v>0</v>
      </c>
      <c r="BJ273" s="14" t="s">
        <v>158</v>
      </c>
      <c r="BK273" s="151">
        <f t="shared" si="53"/>
        <v>0</v>
      </c>
      <c r="BL273" s="14" t="s">
        <v>282</v>
      </c>
      <c r="BM273" s="150" t="s">
        <v>698</v>
      </c>
    </row>
    <row r="274" spans="1:65" s="2" customFormat="1" ht="21.75" customHeight="1">
      <c r="A274" s="26"/>
      <c r="B274" s="138"/>
      <c r="C274" s="139" t="s">
        <v>663</v>
      </c>
      <c r="D274" s="139" t="s">
        <v>153</v>
      </c>
      <c r="E274" s="140" t="s">
        <v>1792</v>
      </c>
      <c r="F274" s="141" t="s">
        <v>1793</v>
      </c>
      <c r="G274" s="142" t="s">
        <v>463</v>
      </c>
      <c r="H274" s="143">
        <v>22</v>
      </c>
      <c r="I274" s="144"/>
      <c r="J274" s="144"/>
      <c r="K274" s="145"/>
      <c r="L274" s="27"/>
      <c r="M274" s="146" t="s">
        <v>1</v>
      </c>
      <c r="N274" s="147" t="s">
        <v>33</v>
      </c>
      <c r="O274" s="148">
        <v>0</v>
      </c>
      <c r="P274" s="148">
        <f t="shared" si="45"/>
        <v>0</v>
      </c>
      <c r="Q274" s="148">
        <v>0</v>
      </c>
      <c r="R274" s="148">
        <f t="shared" si="46"/>
        <v>0</v>
      </c>
      <c r="S274" s="148">
        <v>0</v>
      </c>
      <c r="T274" s="149">
        <f t="shared" si="47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282</v>
      </c>
      <c r="AT274" s="150" t="s">
        <v>153</v>
      </c>
      <c r="AU274" s="150" t="s">
        <v>158</v>
      </c>
      <c r="AY274" s="14" t="s">
        <v>150</v>
      </c>
      <c r="BE274" s="151">
        <f t="shared" si="48"/>
        <v>0</v>
      </c>
      <c r="BF274" s="151">
        <f t="shared" si="49"/>
        <v>0</v>
      </c>
      <c r="BG274" s="151">
        <f t="shared" si="50"/>
        <v>0</v>
      </c>
      <c r="BH274" s="151">
        <f t="shared" si="51"/>
        <v>0</v>
      </c>
      <c r="BI274" s="151">
        <f t="shared" si="52"/>
        <v>0</v>
      </c>
      <c r="BJ274" s="14" t="s">
        <v>158</v>
      </c>
      <c r="BK274" s="151">
        <f t="shared" si="53"/>
        <v>0</v>
      </c>
      <c r="BL274" s="14" t="s">
        <v>282</v>
      </c>
      <c r="BM274" s="150" t="s">
        <v>705</v>
      </c>
    </row>
    <row r="275" spans="1:65" s="2" customFormat="1" ht="44.25" customHeight="1">
      <c r="A275" s="26"/>
      <c r="B275" s="138"/>
      <c r="C275" s="152" t="s">
        <v>425</v>
      </c>
      <c r="D275" s="152" t="s">
        <v>188</v>
      </c>
      <c r="E275" s="153" t="s">
        <v>1794</v>
      </c>
      <c r="F275" s="154" t="s">
        <v>1795</v>
      </c>
      <c r="G275" s="155" t="s">
        <v>463</v>
      </c>
      <c r="H275" s="156">
        <v>22</v>
      </c>
      <c r="I275" s="157"/>
      <c r="J275" s="157"/>
      <c r="K275" s="158"/>
      <c r="L275" s="159"/>
      <c r="M275" s="160" t="s">
        <v>1</v>
      </c>
      <c r="N275" s="161" t="s">
        <v>33</v>
      </c>
      <c r="O275" s="148">
        <v>0</v>
      </c>
      <c r="P275" s="148">
        <f t="shared" si="45"/>
        <v>0</v>
      </c>
      <c r="Q275" s="148">
        <v>0</v>
      </c>
      <c r="R275" s="148">
        <f t="shared" si="46"/>
        <v>0</v>
      </c>
      <c r="S275" s="148">
        <v>0</v>
      </c>
      <c r="T275" s="149">
        <f t="shared" si="47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1092</v>
      </c>
      <c r="AT275" s="150" t="s">
        <v>188</v>
      </c>
      <c r="AU275" s="150" t="s">
        <v>158</v>
      </c>
      <c r="AY275" s="14" t="s">
        <v>150</v>
      </c>
      <c r="BE275" s="151">
        <f t="shared" si="48"/>
        <v>0</v>
      </c>
      <c r="BF275" s="151">
        <f t="shared" si="49"/>
        <v>0</v>
      </c>
      <c r="BG275" s="151">
        <f t="shared" si="50"/>
        <v>0</v>
      </c>
      <c r="BH275" s="151">
        <f t="shared" si="51"/>
        <v>0</v>
      </c>
      <c r="BI275" s="151">
        <f t="shared" si="52"/>
        <v>0</v>
      </c>
      <c r="BJ275" s="14" t="s">
        <v>158</v>
      </c>
      <c r="BK275" s="151">
        <f t="shared" si="53"/>
        <v>0</v>
      </c>
      <c r="BL275" s="14" t="s">
        <v>282</v>
      </c>
      <c r="BM275" s="150" t="s">
        <v>710</v>
      </c>
    </row>
    <row r="276" spans="1:65" s="2" customFormat="1" ht="16.5" customHeight="1">
      <c r="A276" s="26"/>
      <c r="B276" s="138"/>
      <c r="C276" s="139" t="s">
        <v>670</v>
      </c>
      <c r="D276" s="139" t="s">
        <v>153</v>
      </c>
      <c r="E276" s="140" t="s">
        <v>1796</v>
      </c>
      <c r="F276" s="141" t="s">
        <v>1797</v>
      </c>
      <c r="G276" s="142" t="s">
        <v>463</v>
      </c>
      <c r="H276" s="143">
        <v>3</v>
      </c>
      <c r="I276" s="144"/>
      <c r="J276" s="144"/>
      <c r="K276" s="145"/>
      <c r="L276" s="27"/>
      <c r="M276" s="146" t="s">
        <v>1</v>
      </c>
      <c r="N276" s="147" t="s">
        <v>33</v>
      </c>
      <c r="O276" s="148">
        <v>0</v>
      </c>
      <c r="P276" s="148">
        <f t="shared" si="45"/>
        <v>0</v>
      </c>
      <c r="Q276" s="148">
        <v>0</v>
      </c>
      <c r="R276" s="148">
        <f t="shared" si="46"/>
        <v>0</v>
      </c>
      <c r="S276" s="148">
        <v>0</v>
      </c>
      <c r="T276" s="149">
        <f t="shared" si="47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282</v>
      </c>
      <c r="AT276" s="150" t="s">
        <v>153</v>
      </c>
      <c r="AU276" s="150" t="s">
        <v>158</v>
      </c>
      <c r="AY276" s="14" t="s">
        <v>150</v>
      </c>
      <c r="BE276" s="151">
        <f t="shared" si="48"/>
        <v>0</v>
      </c>
      <c r="BF276" s="151">
        <f t="shared" si="49"/>
        <v>0</v>
      </c>
      <c r="BG276" s="151">
        <f t="shared" si="50"/>
        <v>0</v>
      </c>
      <c r="BH276" s="151">
        <f t="shared" si="51"/>
        <v>0</v>
      </c>
      <c r="BI276" s="151">
        <f t="shared" si="52"/>
        <v>0</v>
      </c>
      <c r="BJ276" s="14" t="s">
        <v>158</v>
      </c>
      <c r="BK276" s="151">
        <f t="shared" si="53"/>
        <v>0</v>
      </c>
      <c r="BL276" s="14" t="s">
        <v>282</v>
      </c>
      <c r="BM276" s="150" t="s">
        <v>714</v>
      </c>
    </row>
    <row r="277" spans="1:65" s="2" customFormat="1" ht="21.75" customHeight="1">
      <c r="A277" s="26"/>
      <c r="B277" s="138"/>
      <c r="C277" s="139" t="s">
        <v>428</v>
      </c>
      <c r="D277" s="139" t="s">
        <v>153</v>
      </c>
      <c r="E277" s="140" t="s">
        <v>1792</v>
      </c>
      <c r="F277" s="141" t="s">
        <v>1793</v>
      </c>
      <c r="G277" s="142" t="s">
        <v>463</v>
      </c>
      <c r="H277" s="143">
        <v>3</v>
      </c>
      <c r="I277" s="144"/>
      <c r="J277" s="144"/>
      <c r="K277" s="145"/>
      <c r="L277" s="27"/>
      <c r="M277" s="146" t="s">
        <v>1</v>
      </c>
      <c r="N277" s="147" t="s">
        <v>33</v>
      </c>
      <c r="O277" s="148">
        <v>0</v>
      </c>
      <c r="P277" s="148">
        <f t="shared" si="45"/>
        <v>0</v>
      </c>
      <c r="Q277" s="148">
        <v>0</v>
      </c>
      <c r="R277" s="148">
        <f t="shared" si="46"/>
        <v>0</v>
      </c>
      <c r="S277" s="148">
        <v>0</v>
      </c>
      <c r="T277" s="149">
        <f t="shared" si="47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282</v>
      </c>
      <c r="AT277" s="150" t="s">
        <v>153</v>
      </c>
      <c r="AU277" s="150" t="s">
        <v>158</v>
      </c>
      <c r="AY277" s="14" t="s">
        <v>150</v>
      </c>
      <c r="BE277" s="151">
        <f t="shared" si="48"/>
        <v>0</v>
      </c>
      <c r="BF277" s="151">
        <f t="shared" si="49"/>
        <v>0</v>
      </c>
      <c r="BG277" s="151">
        <f t="shared" si="50"/>
        <v>0</v>
      </c>
      <c r="BH277" s="151">
        <f t="shared" si="51"/>
        <v>0</v>
      </c>
      <c r="BI277" s="151">
        <f t="shared" si="52"/>
        <v>0</v>
      </c>
      <c r="BJ277" s="14" t="s">
        <v>158</v>
      </c>
      <c r="BK277" s="151">
        <f t="shared" si="53"/>
        <v>0</v>
      </c>
      <c r="BL277" s="14" t="s">
        <v>282</v>
      </c>
      <c r="BM277" s="150" t="s">
        <v>717</v>
      </c>
    </row>
    <row r="278" spans="1:65" s="2" customFormat="1" ht="33" customHeight="1">
      <c r="A278" s="26"/>
      <c r="B278" s="138"/>
      <c r="C278" s="152" t="s">
        <v>681</v>
      </c>
      <c r="D278" s="152" t="s">
        <v>188</v>
      </c>
      <c r="E278" s="153" t="s">
        <v>1798</v>
      </c>
      <c r="F278" s="154" t="s">
        <v>1799</v>
      </c>
      <c r="G278" s="155" t="s">
        <v>463</v>
      </c>
      <c r="H278" s="156">
        <v>3</v>
      </c>
      <c r="I278" s="157"/>
      <c r="J278" s="157"/>
      <c r="K278" s="158"/>
      <c r="L278" s="159"/>
      <c r="M278" s="160" t="s">
        <v>1</v>
      </c>
      <c r="N278" s="161" t="s">
        <v>33</v>
      </c>
      <c r="O278" s="148">
        <v>0</v>
      </c>
      <c r="P278" s="148">
        <f t="shared" ref="P278:P303" si="54">O278*H278</f>
        <v>0</v>
      </c>
      <c r="Q278" s="148">
        <v>0</v>
      </c>
      <c r="R278" s="148">
        <f t="shared" ref="R278:R303" si="55">Q278*H278</f>
        <v>0</v>
      </c>
      <c r="S278" s="148">
        <v>0</v>
      </c>
      <c r="T278" s="149">
        <f t="shared" ref="T278:T303" si="56"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1092</v>
      </c>
      <c r="AT278" s="150" t="s">
        <v>188</v>
      </c>
      <c r="AU278" s="150" t="s">
        <v>158</v>
      </c>
      <c r="AY278" s="14" t="s">
        <v>150</v>
      </c>
      <c r="BE278" s="151">
        <f t="shared" ref="BE278:BE303" si="57">IF(N278="základná",J278,0)</f>
        <v>0</v>
      </c>
      <c r="BF278" s="151">
        <f t="shared" ref="BF278:BF303" si="58">IF(N278="znížená",J278,0)</f>
        <v>0</v>
      </c>
      <c r="BG278" s="151">
        <f t="shared" ref="BG278:BG303" si="59">IF(N278="zákl. prenesená",J278,0)</f>
        <v>0</v>
      </c>
      <c r="BH278" s="151">
        <f t="shared" ref="BH278:BH303" si="60">IF(N278="zníž. prenesená",J278,0)</f>
        <v>0</v>
      </c>
      <c r="BI278" s="151">
        <f t="shared" ref="BI278:BI303" si="61">IF(N278="nulová",J278,0)</f>
        <v>0</v>
      </c>
      <c r="BJ278" s="14" t="s">
        <v>158</v>
      </c>
      <c r="BK278" s="151">
        <f t="shared" ref="BK278:BK303" si="62">ROUND(I278*H278,2)</f>
        <v>0</v>
      </c>
      <c r="BL278" s="14" t="s">
        <v>282</v>
      </c>
      <c r="BM278" s="150" t="s">
        <v>721</v>
      </c>
    </row>
    <row r="279" spans="1:65" s="2" customFormat="1" ht="16.5" customHeight="1">
      <c r="A279" s="26"/>
      <c r="B279" s="138"/>
      <c r="C279" s="139" t="s">
        <v>432</v>
      </c>
      <c r="D279" s="139" t="s">
        <v>153</v>
      </c>
      <c r="E279" s="140" t="s">
        <v>1796</v>
      </c>
      <c r="F279" s="141" t="s">
        <v>1797</v>
      </c>
      <c r="G279" s="142" t="s">
        <v>463</v>
      </c>
      <c r="H279" s="143">
        <v>16</v>
      </c>
      <c r="I279" s="144"/>
      <c r="J279" s="144"/>
      <c r="K279" s="145"/>
      <c r="L279" s="27"/>
      <c r="M279" s="146" t="s">
        <v>1</v>
      </c>
      <c r="N279" s="147" t="s">
        <v>33</v>
      </c>
      <c r="O279" s="148">
        <v>0</v>
      </c>
      <c r="P279" s="148">
        <f t="shared" si="54"/>
        <v>0</v>
      </c>
      <c r="Q279" s="148">
        <v>0</v>
      </c>
      <c r="R279" s="148">
        <f t="shared" si="55"/>
        <v>0</v>
      </c>
      <c r="S279" s="148">
        <v>0</v>
      </c>
      <c r="T279" s="149">
        <f t="shared" si="56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282</v>
      </c>
      <c r="AT279" s="150" t="s">
        <v>153</v>
      </c>
      <c r="AU279" s="150" t="s">
        <v>158</v>
      </c>
      <c r="AY279" s="14" t="s">
        <v>150</v>
      </c>
      <c r="BE279" s="151">
        <f t="shared" si="57"/>
        <v>0</v>
      </c>
      <c r="BF279" s="151">
        <f t="shared" si="58"/>
        <v>0</v>
      </c>
      <c r="BG279" s="151">
        <f t="shared" si="59"/>
        <v>0</v>
      </c>
      <c r="BH279" s="151">
        <f t="shared" si="60"/>
        <v>0</v>
      </c>
      <c r="BI279" s="151">
        <f t="shared" si="61"/>
        <v>0</v>
      </c>
      <c r="BJ279" s="14" t="s">
        <v>158</v>
      </c>
      <c r="BK279" s="151">
        <f t="shared" si="62"/>
        <v>0</v>
      </c>
      <c r="BL279" s="14" t="s">
        <v>282</v>
      </c>
      <c r="BM279" s="150" t="s">
        <v>724</v>
      </c>
    </row>
    <row r="280" spans="1:65" s="2" customFormat="1" ht="21.75" customHeight="1">
      <c r="A280" s="26"/>
      <c r="B280" s="138"/>
      <c r="C280" s="139" t="s">
        <v>688</v>
      </c>
      <c r="D280" s="139" t="s">
        <v>153</v>
      </c>
      <c r="E280" s="140" t="s">
        <v>1792</v>
      </c>
      <c r="F280" s="141" t="s">
        <v>1793</v>
      </c>
      <c r="G280" s="142" t="s">
        <v>463</v>
      </c>
      <c r="H280" s="143">
        <v>16</v>
      </c>
      <c r="I280" s="144"/>
      <c r="J280" s="144"/>
      <c r="K280" s="145"/>
      <c r="L280" s="27"/>
      <c r="M280" s="146" t="s">
        <v>1</v>
      </c>
      <c r="N280" s="147" t="s">
        <v>33</v>
      </c>
      <c r="O280" s="148">
        <v>0</v>
      </c>
      <c r="P280" s="148">
        <f t="shared" si="54"/>
        <v>0</v>
      </c>
      <c r="Q280" s="148">
        <v>0</v>
      </c>
      <c r="R280" s="148">
        <f t="shared" si="55"/>
        <v>0</v>
      </c>
      <c r="S280" s="148">
        <v>0</v>
      </c>
      <c r="T280" s="149">
        <f t="shared" si="56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282</v>
      </c>
      <c r="AT280" s="150" t="s">
        <v>153</v>
      </c>
      <c r="AU280" s="150" t="s">
        <v>158</v>
      </c>
      <c r="AY280" s="14" t="s">
        <v>150</v>
      </c>
      <c r="BE280" s="151">
        <f t="shared" si="57"/>
        <v>0</v>
      </c>
      <c r="BF280" s="151">
        <f t="shared" si="58"/>
        <v>0</v>
      </c>
      <c r="BG280" s="151">
        <f t="shared" si="59"/>
        <v>0</v>
      </c>
      <c r="BH280" s="151">
        <f t="shared" si="60"/>
        <v>0</v>
      </c>
      <c r="BI280" s="151">
        <f t="shared" si="61"/>
        <v>0</v>
      </c>
      <c r="BJ280" s="14" t="s">
        <v>158</v>
      </c>
      <c r="BK280" s="151">
        <f t="shared" si="62"/>
        <v>0</v>
      </c>
      <c r="BL280" s="14" t="s">
        <v>282</v>
      </c>
      <c r="BM280" s="150" t="s">
        <v>728</v>
      </c>
    </row>
    <row r="281" spans="1:65" s="2" customFormat="1" ht="33" customHeight="1">
      <c r="A281" s="26"/>
      <c r="B281" s="138"/>
      <c r="C281" s="152" t="s">
        <v>435</v>
      </c>
      <c r="D281" s="152" t="s">
        <v>188</v>
      </c>
      <c r="E281" s="153" t="s">
        <v>1800</v>
      </c>
      <c r="F281" s="154" t="s">
        <v>1801</v>
      </c>
      <c r="G281" s="155" t="s">
        <v>463</v>
      </c>
      <c r="H281" s="156">
        <v>16</v>
      </c>
      <c r="I281" s="157"/>
      <c r="J281" s="157"/>
      <c r="K281" s="158"/>
      <c r="L281" s="159"/>
      <c r="M281" s="160" t="s">
        <v>1</v>
      </c>
      <c r="N281" s="161" t="s">
        <v>33</v>
      </c>
      <c r="O281" s="148">
        <v>0</v>
      </c>
      <c r="P281" s="148">
        <f t="shared" si="54"/>
        <v>0</v>
      </c>
      <c r="Q281" s="148">
        <v>0</v>
      </c>
      <c r="R281" s="148">
        <f t="shared" si="55"/>
        <v>0</v>
      </c>
      <c r="S281" s="148">
        <v>0</v>
      </c>
      <c r="T281" s="149">
        <f t="shared" si="56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1092</v>
      </c>
      <c r="AT281" s="150" t="s">
        <v>188</v>
      </c>
      <c r="AU281" s="150" t="s">
        <v>158</v>
      </c>
      <c r="AY281" s="14" t="s">
        <v>150</v>
      </c>
      <c r="BE281" s="151">
        <f t="shared" si="57"/>
        <v>0</v>
      </c>
      <c r="BF281" s="151">
        <f t="shared" si="58"/>
        <v>0</v>
      </c>
      <c r="BG281" s="151">
        <f t="shared" si="59"/>
        <v>0</v>
      </c>
      <c r="BH281" s="151">
        <f t="shared" si="60"/>
        <v>0</v>
      </c>
      <c r="BI281" s="151">
        <f t="shared" si="61"/>
        <v>0</v>
      </c>
      <c r="BJ281" s="14" t="s">
        <v>158</v>
      </c>
      <c r="BK281" s="151">
        <f t="shared" si="62"/>
        <v>0</v>
      </c>
      <c r="BL281" s="14" t="s">
        <v>282</v>
      </c>
      <c r="BM281" s="150" t="s">
        <v>731</v>
      </c>
    </row>
    <row r="282" spans="1:65" s="2" customFormat="1" ht="16.5" customHeight="1">
      <c r="A282" s="26"/>
      <c r="B282" s="138"/>
      <c r="C282" s="139" t="s">
        <v>695</v>
      </c>
      <c r="D282" s="139" t="s">
        <v>153</v>
      </c>
      <c r="E282" s="140" t="s">
        <v>1802</v>
      </c>
      <c r="F282" s="141" t="s">
        <v>1803</v>
      </c>
      <c r="G282" s="142" t="s">
        <v>463</v>
      </c>
      <c r="H282" s="143">
        <v>89</v>
      </c>
      <c r="I282" s="144"/>
      <c r="J282" s="144"/>
      <c r="K282" s="145"/>
      <c r="L282" s="27"/>
      <c r="M282" s="146" t="s">
        <v>1</v>
      </c>
      <c r="N282" s="147" t="s">
        <v>33</v>
      </c>
      <c r="O282" s="148">
        <v>0</v>
      </c>
      <c r="P282" s="148">
        <f t="shared" si="54"/>
        <v>0</v>
      </c>
      <c r="Q282" s="148">
        <v>0</v>
      </c>
      <c r="R282" s="148">
        <f t="shared" si="55"/>
        <v>0</v>
      </c>
      <c r="S282" s="148">
        <v>0</v>
      </c>
      <c r="T282" s="149">
        <f t="shared" si="56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282</v>
      </c>
      <c r="AT282" s="150" t="s">
        <v>153</v>
      </c>
      <c r="AU282" s="150" t="s">
        <v>158</v>
      </c>
      <c r="AY282" s="14" t="s">
        <v>150</v>
      </c>
      <c r="BE282" s="151">
        <f t="shared" si="57"/>
        <v>0</v>
      </c>
      <c r="BF282" s="151">
        <f t="shared" si="58"/>
        <v>0</v>
      </c>
      <c r="BG282" s="151">
        <f t="shared" si="59"/>
        <v>0</v>
      </c>
      <c r="BH282" s="151">
        <f t="shared" si="60"/>
        <v>0</v>
      </c>
      <c r="BI282" s="151">
        <f t="shared" si="61"/>
        <v>0</v>
      </c>
      <c r="BJ282" s="14" t="s">
        <v>158</v>
      </c>
      <c r="BK282" s="151">
        <f t="shared" si="62"/>
        <v>0</v>
      </c>
      <c r="BL282" s="14" t="s">
        <v>282</v>
      </c>
      <c r="BM282" s="150" t="s">
        <v>735</v>
      </c>
    </row>
    <row r="283" spans="1:65" s="2" customFormat="1" ht="21.75" customHeight="1">
      <c r="A283" s="26"/>
      <c r="B283" s="138"/>
      <c r="C283" s="139" t="s">
        <v>439</v>
      </c>
      <c r="D283" s="139" t="s">
        <v>153</v>
      </c>
      <c r="E283" s="140" t="s">
        <v>1804</v>
      </c>
      <c r="F283" s="141" t="s">
        <v>1805</v>
      </c>
      <c r="G283" s="142" t="s">
        <v>463</v>
      </c>
      <c r="H283" s="143">
        <v>89</v>
      </c>
      <c r="I283" s="144"/>
      <c r="J283" s="144"/>
      <c r="K283" s="145"/>
      <c r="L283" s="27"/>
      <c r="M283" s="146" t="s">
        <v>1</v>
      </c>
      <c r="N283" s="147" t="s">
        <v>33</v>
      </c>
      <c r="O283" s="148">
        <v>0</v>
      </c>
      <c r="P283" s="148">
        <f t="shared" si="54"/>
        <v>0</v>
      </c>
      <c r="Q283" s="148">
        <v>0</v>
      </c>
      <c r="R283" s="148">
        <f t="shared" si="55"/>
        <v>0</v>
      </c>
      <c r="S283" s="148">
        <v>0</v>
      </c>
      <c r="T283" s="149">
        <f t="shared" si="56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282</v>
      </c>
      <c r="AT283" s="150" t="s">
        <v>153</v>
      </c>
      <c r="AU283" s="150" t="s">
        <v>158</v>
      </c>
      <c r="AY283" s="14" t="s">
        <v>150</v>
      </c>
      <c r="BE283" s="151">
        <f t="shared" si="57"/>
        <v>0</v>
      </c>
      <c r="BF283" s="151">
        <f t="shared" si="58"/>
        <v>0</v>
      </c>
      <c r="BG283" s="151">
        <f t="shared" si="59"/>
        <v>0</v>
      </c>
      <c r="BH283" s="151">
        <f t="shared" si="60"/>
        <v>0</v>
      </c>
      <c r="BI283" s="151">
        <f t="shared" si="61"/>
        <v>0</v>
      </c>
      <c r="BJ283" s="14" t="s">
        <v>158</v>
      </c>
      <c r="BK283" s="151">
        <f t="shared" si="62"/>
        <v>0</v>
      </c>
      <c r="BL283" s="14" t="s">
        <v>282</v>
      </c>
      <c r="BM283" s="150" t="s">
        <v>738</v>
      </c>
    </row>
    <row r="284" spans="1:65" s="2" customFormat="1" ht="33" customHeight="1">
      <c r="A284" s="26"/>
      <c r="B284" s="138"/>
      <c r="C284" s="152" t="s">
        <v>702</v>
      </c>
      <c r="D284" s="152" t="s">
        <v>188</v>
      </c>
      <c r="E284" s="153" t="s">
        <v>1806</v>
      </c>
      <c r="F284" s="154" t="s">
        <v>1807</v>
      </c>
      <c r="G284" s="155" t="s">
        <v>463</v>
      </c>
      <c r="H284" s="156">
        <v>89</v>
      </c>
      <c r="I284" s="157"/>
      <c r="J284" s="157"/>
      <c r="K284" s="158"/>
      <c r="L284" s="159"/>
      <c r="M284" s="160" t="s">
        <v>1</v>
      </c>
      <c r="N284" s="161" t="s">
        <v>33</v>
      </c>
      <c r="O284" s="148">
        <v>0</v>
      </c>
      <c r="P284" s="148">
        <f t="shared" si="54"/>
        <v>0</v>
      </c>
      <c r="Q284" s="148">
        <v>0</v>
      </c>
      <c r="R284" s="148">
        <f t="shared" si="55"/>
        <v>0</v>
      </c>
      <c r="S284" s="148">
        <v>0</v>
      </c>
      <c r="T284" s="149">
        <f t="shared" si="56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1092</v>
      </c>
      <c r="AT284" s="150" t="s">
        <v>188</v>
      </c>
      <c r="AU284" s="150" t="s">
        <v>158</v>
      </c>
      <c r="AY284" s="14" t="s">
        <v>150</v>
      </c>
      <c r="BE284" s="151">
        <f t="shared" si="57"/>
        <v>0</v>
      </c>
      <c r="BF284" s="151">
        <f t="shared" si="58"/>
        <v>0</v>
      </c>
      <c r="BG284" s="151">
        <f t="shared" si="59"/>
        <v>0</v>
      </c>
      <c r="BH284" s="151">
        <f t="shared" si="60"/>
        <v>0</v>
      </c>
      <c r="BI284" s="151">
        <f t="shared" si="61"/>
        <v>0</v>
      </c>
      <c r="BJ284" s="14" t="s">
        <v>158</v>
      </c>
      <c r="BK284" s="151">
        <f t="shared" si="62"/>
        <v>0</v>
      </c>
      <c r="BL284" s="14" t="s">
        <v>282</v>
      </c>
      <c r="BM284" s="150" t="s">
        <v>742</v>
      </c>
    </row>
    <row r="285" spans="1:65" s="2" customFormat="1" ht="16.5" customHeight="1">
      <c r="A285" s="26"/>
      <c r="B285" s="138"/>
      <c r="C285" s="139" t="s">
        <v>442</v>
      </c>
      <c r="D285" s="139" t="s">
        <v>153</v>
      </c>
      <c r="E285" s="140" t="s">
        <v>1802</v>
      </c>
      <c r="F285" s="141" t="s">
        <v>1803</v>
      </c>
      <c r="G285" s="142" t="s">
        <v>463</v>
      </c>
      <c r="H285" s="143">
        <v>1</v>
      </c>
      <c r="I285" s="144"/>
      <c r="J285" s="144"/>
      <c r="K285" s="145"/>
      <c r="L285" s="27"/>
      <c r="M285" s="146" t="s">
        <v>1</v>
      </c>
      <c r="N285" s="147" t="s">
        <v>33</v>
      </c>
      <c r="O285" s="148">
        <v>0</v>
      </c>
      <c r="P285" s="148">
        <f t="shared" si="54"/>
        <v>0</v>
      </c>
      <c r="Q285" s="148">
        <v>0</v>
      </c>
      <c r="R285" s="148">
        <f t="shared" si="55"/>
        <v>0</v>
      </c>
      <c r="S285" s="148">
        <v>0</v>
      </c>
      <c r="T285" s="149">
        <f t="shared" si="56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282</v>
      </c>
      <c r="AT285" s="150" t="s">
        <v>153</v>
      </c>
      <c r="AU285" s="150" t="s">
        <v>158</v>
      </c>
      <c r="AY285" s="14" t="s">
        <v>150</v>
      </c>
      <c r="BE285" s="151">
        <f t="shared" si="57"/>
        <v>0</v>
      </c>
      <c r="BF285" s="151">
        <f t="shared" si="58"/>
        <v>0</v>
      </c>
      <c r="BG285" s="151">
        <f t="shared" si="59"/>
        <v>0</v>
      </c>
      <c r="BH285" s="151">
        <f t="shared" si="60"/>
        <v>0</v>
      </c>
      <c r="BI285" s="151">
        <f t="shared" si="61"/>
        <v>0</v>
      </c>
      <c r="BJ285" s="14" t="s">
        <v>158</v>
      </c>
      <c r="BK285" s="151">
        <f t="shared" si="62"/>
        <v>0</v>
      </c>
      <c r="BL285" s="14" t="s">
        <v>282</v>
      </c>
      <c r="BM285" s="150" t="s">
        <v>745</v>
      </c>
    </row>
    <row r="286" spans="1:65" s="2" customFormat="1" ht="21.75" customHeight="1">
      <c r="A286" s="26"/>
      <c r="B286" s="138"/>
      <c r="C286" s="139" t="s">
        <v>711</v>
      </c>
      <c r="D286" s="139" t="s">
        <v>153</v>
      </c>
      <c r="E286" s="140" t="s">
        <v>1804</v>
      </c>
      <c r="F286" s="141" t="s">
        <v>1805</v>
      </c>
      <c r="G286" s="142" t="s">
        <v>463</v>
      </c>
      <c r="H286" s="143">
        <v>1</v>
      </c>
      <c r="I286" s="144"/>
      <c r="J286" s="144"/>
      <c r="K286" s="145"/>
      <c r="L286" s="27"/>
      <c r="M286" s="146" t="s">
        <v>1</v>
      </c>
      <c r="N286" s="147" t="s">
        <v>33</v>
      </c>
      <c r="O286" s="148">
        <v>0</v>
      </c>
      <c r="P286" s="148">
        <f t="shared" si="54"/>
        <v>0</v>
      </c>
      <c r="Q286" s="148">
        <v>0</v>
      </c>
      <c r="R286" s="148">
        <f t="shared" si="55"/>
        <v>0</v>
      </c>
      <c r="S286" s="148">
        <v>0</v>
      </c>
      <c r="T286" s="149">
        <f t="shared" si="56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0" t="s">
        <v>282</v>
      </c>
      <c r="AT286" s="150" t="s">
        <v>153</v>
      </c>
      <c r="AU286" s="150" t="s">
        <v>158</v>
      </c>
      <c r="AY286" s="14" t="s">
        <v>150</v>
      </c>
      <c r="BE286" s="151">
        <f t="shared" si="57"/>
        <v>0</v>
      </c>
      <c r="BF286" s="151">
        <f t="shared" si="58"/>
        <v>0</v>
      </c>
      <c r="BG286" s="151">
        <f t="shared" si="59"/>
        <v>0</v>
      </c>
      <c r="BH286" s="151">
        <f t="shared" si="60"/>
        <v>0</v>
      </c>
      <c r="BI286" s="151">
        <f t="shared" si="61"/>
        <v>0</v>
      </c>
      <c r="BJ286" s="14" t="s">
        <v>158</v>
      </c>
      <c r="BK286" s="151">
        <f t="shared" si="62"/>
        <v>0</v>
      </c>
      <c r="BL286" s="14" t="s">
        <v>282</v>
      </c>
      <c r="BM286" s="150" t="s">
        <v>749</v>
      </c>
    </row>
    <row r="287" spans="1:65" s="2" customFormat="1" ht="33" customHeight="1">
      <c r="A287" s="26"/>
      <c r="B287" s="138"/>
      <c r="C287" s="152" t="s">
        <v>446</v>
      </c>
      <c r="D287" s="152" t="s">
        <v>188</v>
      </c>
      <c r="E287" s="153" t="s">
        <v>1808</v>
      </c>
      <c r="F287" s="154" t="s">
        <v>1809</v>
      </c>
      <c r="G287" s="155" t="s">
        <v>463</v>
      </c>
      <c r="H287" s="156">
        <v>1</v>
      </c>
      <c r="I287" s="157"/>
      <c r="J287" s="157"/>
      <c r="K287" s="158"/>
      <c r="L287" s="159"/>
      <c r="M287" s="160" t="s">
        <v>1</v>
      </c>
      <c r="N287" s="161" t="s">
        <v>33</v>
      </c>
      <c r="O287" s="148">
        <v>0</v>
      </c>
      <c r="P287" s="148">
        <f t="shared" si="54"/>
        <v>0</v>
      </c>
      <c r="Q287" s="148">
        <v>0</v>
      </c>
      <c r="R287" s="148">
        <f t="shared" si="55"/>
        <v>0</v>
      </c>
      <c r="S287" s="148">
        <v>0</v>
      </c>
      <c r="T287" s="149">
        <f t="shared" si="56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1092</v>
      </c>
      <c r="AT287" s="150" t="s">
        <v>188</v>
      </c>
      <c r="AU287" s="150" t="s">
        <v>158</v>
      </c>
      <c r="AY287" s="14" t="s">
        <v>150</v>
      </c>
      <c r="BE287" s="151">
        <f t="shared" si="57"/>
        <v>0</v>
      </c>
      <c r="BF287" s="151">
        <f t="shared" si="58"/>
        <v>0</v>
      </c>
      <c r="BG287" s="151">
        <f t="shared" si="59"/>
        <v>0</v>
      </c>
      <c r="BH287" s="151">
        <f t="shared" si="60"/>
        <v>0</v>
      </c>
      <c r="BI287" s="151">
        <f t="shared" si="61"/>
        <v>0</v>
      </c>
      <c r="BJ287" s="14" t="s">
        <v>158</v>
      </c>
      <c r="BK287" s="151">
        <f t="shared" si="62"/>
        <v>0</v>
      </c>
      <c r="BL287" s="14" t="s">
        <v>282</v>
      </c>
      <c r="BM287" s="150" t="s">
        <v>752</v>
      </c>
    </row>
    <row r="288" spans="1:65" s="2" customFormat="1" ht="16.5" customHeight="1">
      <c r="A288" s="26"/>
      <c r="B288" s="138"/>
      <c r="C288" s="152" t="s">
        <v>718</v>
      </c>
      <c r="D288" s="152" t="s">
        <v>188</v>
      </c>
      <c r="E288" s="153" t="s">
        <v>1810</v>
      </c>
      <c r="F288" s="154" t="s">
        <v>1811</v>
      </c>
      <c r="G288" s="155" t="s">
        <v>463</v>
      </c>
      <c r="H288" s="156">
        <v>90</v>
      </c>
      <c r="I288" s="157"/>
      <c r="J288" s="157"/>
      <c r="K288" s="158"/>
      <c r="L288" s="159"/>
      <c r="M288" s="160" t="s">
        <v>1</v>
      </c>
      <c r="N288" s="161" t="s">
        <v>33</v>
      </c>
      <c r="O288" s="148">
        <v>0</v>
      </c>
      <c r="P288" s="148">
        <f t="shared" si="54"/>
        <v>0</v>
      </c>
      <c r="Q288" s="148">
        <v>0</v>
      </c>
      <c r="R288" s="148">
        <f t="shared" si="55"/>
        <v>0</v>
      </c>
      <c r="S288" s="148">
        <v>0</v>
      </c>
      <c r="T288" s="149">
        <f t="shared" si="56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1092</v>
      </c>
      <c r="AT288" s="150" t="s">
        <v>188</v>
      </c>
      <c r="AU288" s="150" t="s">
        <v>158</v>
      </c>
      <c r="AY288" s="14" t="s">
        <v>150</v>
      </c>
      <c r="BE288" s="151">
        <f t="shared" si="57"/>
        <v>0</v>
      </c>
      <c r="BF288" s="151">
        <f t="shared" si="58"/>
        <v>0</v>
      </c>
      <c r="BG288" s="151">
        <f t="shared" si="59"/>
        <v>0</v>
      </c>
      <c r="BH288" s="151">
        <f t="shared" si="60"/>
        <v>0</v>
      </c>
      <c r="BI288" s="151">
        <f t="shared" si="61"/>
        <v>0</v>
      </c>
      <c r="BJ288" s="14" t="s">
        <v>158</v>
      </c>
      <c r="BK288" s="151">
        <f t="shared" si="62"/>
        <v>0</v>
      </c>
      <c r="BL288" s="14" t="s">
        <v>282</v>
      </c>
      <c r="BM288" s="150" t="s">
        <v>1812</v>
      </c>
    </row>
    <row r="289" spans="1:65" s="2" customFormat="1" ht="16.5" customHeight="1">
      <c r="A289" s="26"/>
      <c r="B289" s="138"/>
      <c r="C289" s="139" t="s">
        <v>449</v>
      </c>
      <c r="D289" s="139" t="s">
        <v>153</v>
      </c>
      <c r="E289" s="140" t="s">
        <v>1813</v>
      </c>
      <c r="F289" s="141" t="s">
        <v>1814</v>
      </c>
      <c r="G289" s="142" t="s">
        <v>463</v>
      </c>
      <c r="H289" s="143">
        <v>41</v>
      </c>
      <c r="I289" s="144"/>
      <c r="J289" s="144"/>
      <c r="K289" s="145"/>
      <c r="L289" s="27"/>
      <c r="M289" s="146" t="s">
        <v>1</v>
      </c>
      <c r="N289" s="147" t="s">
        <v>33</v>
      </c>
      <c r="O289" s="148">
        <v>0</v>
      </c>
      <c r="P289" s="148">
        <f t="shared" si="54"/>
        <v>0</v>
      </c>
      <c r="Q289" s="148">
        <v>0</v>
      </c>
      <c r="R289" s="148">
        <f t="shared" si="55"/>
        <v>0</v>
      </c>
      <c r="S289" s="148">
        <v>0</v>
      </c>
      <c r="T289" s="149">
        <f t="shared" si="56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0" t="s">
        <v>282</v>
      </c>
      <c r="AT289" s="150" t="s">
        <v>153</v>
      </c>
      <c r="AU289" s="150" t="s">
        <v>158</v>
      </c>
      <c r="AY289" s="14" t="s">
        <v>150</v>
      </c>
      <c r="BE289" s="151">
        <f t="shared" si="57"/>
        <v>0</v>
      </c>
      <c r="BF289" s="151">
        <f t="shared" si="58"/>
        <v>0</v>
      </c>
      <c r="BG289" s="151">
        <f t="shared" si="59"/>
        <v>0</v>
      </c>
      <c r="BH289" s="151">
        <f t="shared" si="60"/>
        <v>0</v>
      </c>
      <c r="BI289" s="151">
        <f t="shared" si="61"/>
        <v>0</v>
      </c>
      <c r="BJ289" s="14" t="s">
        <v>158</v>
      </c>
      <c r="BK289" s="151">
        <f t="shared" si="62"/>
        <v>0</v>
      </c>
      <c r="BL289" s="14" t="s">
        <v>282</v>
      </c>
      <c r="BM289" s="150" t="s">
        <v>756</v>
      </c>
    </row>
    <row r="290" spans="1:65" s="2" customFormat="1" ht="21.75" customHeight="1">
      <c r="A290" s="26"/>
      <c r="B290" s="138"/>
      <c r="C290" s="139" t="s">
        <v>725</v>
      </c>
      <c r="D290" s="139" t="s">
        <v>153</v>
      </c>
      <c r="E290" s="140" t="s">
        <v>1815</v>
      </c>
      <c r="F290" s="141" t="s">
        <v>1816</v>
      </c>
      <c r="G290" s="142" t="s">
        <v>463</v>
      </c>
      <c r="H290" s="143">
        <v>41</v>
      </c>
      <c r="I290" s="144"/>
      <c r="J290" s="144"/>
      <c r="K290" s="145"/>
      <c r="L290" s="27"/>
      <c r="M290" s="146" t="s">
        <v>1</v>
      </c>
      <c r="N290" s="147" t="s">
        <v>33</v>
      </c>
      <c r="O290" s="148">
        <v>0</v>
      </c>
      <c r="P290" s="148">
        <f t="shared" si="54"/>
        <v>0</v>
      </c>
      <c r="Q290" s="148">
        <v>0</v>
      </c>
      <c r="R290" s="148">
        <f t="shared" si="55"/>
        <v>0</v>
      </c>
      <c r="S290" s="148">
        <v>0</v>
      </c>
      <c r="T290" s="149">
        <f t="shared" si="56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0" t="s">
        <v>282</v>
      </c>
      <c r="AT290" s="150" t="s">
        <v>153</v>
      </c>
      <c r="AU290" s="150" t="s">
        <v>158</v>
      </c>
      <c r="AY290" s="14" t="s">
        <v>150</v>
      </c>
      <c r="BE290" s="151">
        <f t="shared" si="57"/>
        <v>0</v>
      </c>
      <c r="BF290" s="151">
        <f t="shared" si="58"/>
        <v>0</v>
      </c>
      <c r="BG290" s="151">
        <f t="shared" si="59"/>
        <v>0</v>
      </c>
      <c r="BH290" s="151">
        <f t="shared" si="60"/>
        <v>0</v>
      </c>
      <c r="BI290" s="151">
        <f t="shared" si="61"/>
        <v>0</v>
      </c>
      <c r="BJ290" s="14" t="s">
        <v>158</v>
      </c>
      <c r="BK290" s="151">
        <f t="shared" si="62"/>
        <v>0</v>
      </c>
      <c r="BL290" s="14" t="s">
        <v>282</v>
      </c>
      <c r="BM290" s="150" t="s">
        <v>759</v>
      </c>
    </row>
    <row r="291" spans="1:65" s="2" customFormat="1" ht="21.75" customHeight="1">
      <c r="A291" s="26"/>
      <c r="B291" s="138"/>
      <c r="C291" s="139" t="s">
        <v>453</v>
      </c>
      <c r="D291" s="139" t="s">
        <v>153</v>
      </c>
      <c r="E291" s="140" t="s">
        <v>1804</v>
      </c>
      <c r="F291" s="141" t="s">
        <v>1805</v>
      </c>
      <c r="G291" s="142" t="s">
        <v>463</v>
      </c>
      <c r="H291" s="143">
        <v>41</v>
      </c>
      <c r="I291" s="144"/>
      <c r="J291" s="144"/>
      <c r="K291" s="145"/>
      <c r="L291" s="27"/>
      <c r="M291" s="146" t="s">
        <v>1</v>
      </c>
      <c r="N291" s="147" t="s">
        <v>33</v>
      </c>
      <c r="O291" s="148">
        <v>0</v>
      </c>
      <c r="P291" s="148">
        <f t="shared" si="54"/>
        <v>0</v>
      </c>
      <c r="Q291" s="148">
        <v>0</v>
      </c>
      <c r="R291" s="148">
        <f t="shared" si="55"/>
        <v>0</v>
      </c>
      <c r="S291" s="148">
        <v>0</v>
      </c>
      <c r="T291" s="149">
        <f t="shared" si="56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0" t="s">
        <v>282</v>
      </c>
      <c r="AT291" s="150" t="s">
        <v>153</v>
      </c>
      <c r="AU291" s="150" t="s">
        <v>158</v>
      </c>
      <c r="AY291" s="14" t="s">
        <v>150</v>
      </c>
      <c r="BE291" s="151">
        <f t="shared" si="57"/>
        <v>0</v>
      </c>
      <c r="BF291" s="151">
        <f t="shared" si="58"/>
        <v>0</v>
      </c>
      <c r="BG291" s="151">
        <f t="shared" si="59"/>
        <v>0</v>
      </c>
      <c r="BH291" s="151">
        <f t="shared" si="60"/>
        <v>0</v>
      </c>
      <c r="BI291" s="151">
        <f t="shared" si="61"/>
        <v>0</v>
      </c>
      <c r="BJ291" s="14" t="s">
        <v>158</v>
      </c>
      <c r="BK291" s="151">
        <f t="shared" si="62"/>
        <v>0</v>
      </c>
      <c r="BL291" s="14" t="s">
        <v>282</v>
      </c>
      <c r="BM291" s="150" t="s">
        <v>763</v>
      </c>
    </row>
    <row r="292" spans="1:65" s="2" customFormat="1" ht="33" customHeight="1">
      <c r="A292" s="26"/>
      <c r="B292" s="138"/>
      <c r="C292" s="152" t="s">
        <v>732</v>
      </c>
      <c r="D292" s="152" t="s">
        <v>188</v>
      </c>
      <c r="E292" s="153" t="s">
        <v>1817</v>
      </c>
      <c r="F292" s="154" t="s">
        <v>1818</v>
      </c>
      <c r="G292" s="155" t="s">
        <v>463</v>
      </c>
      <c r="H292" s="156">
        <v>41</v>
      </c>
      <c r="I292" s="157"/>
      <c r="J292" s="157"/>
      <c r="K292" s="158"/>
      <c r="L292" s="159"/>
      <c r="M292" s="160" t="s">
        <v>1</v>
      </c>
      <c r="N292" s="161" t="s">
        <v>33</v>
      </c>
      <c r="O292" s="148">
        <v>0</v>
      </c>
      <c r="P292" s="148">
        <f t="shared" si="54"/>
        <v>0</v>
      </c>
      <c r="Q292" s="148">
        <v>0</v>
      </c>
      <c r="R292" s="148">
        <f t="shared" si="55"/>
        <v>0</v>
      </c>
      <c r="S292" s="148">
        <v>0</v>
      </c>
      <c r="T292" s="149">
        <f t="shared" si="56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1092</v>
      </c>
      <c r="AT292" s="150" t="s">
        <v>188</v>
      </c>
      <c r="AU292" s="150" t="s">
        <v>158</v>
      </c>
      <c r="AY292" s="14" t="s">
        <v>150</v>
      </c>
      <c r="BE292" s="151">
        <f t="shared" si="57"/>
        <v>0</v>
      </c>
      <c r="BF292" s="151">
        <f t="shared" si="58"/>
        <v>0</v>
      </c>
      <c r="BG292" s="151">
        <f t="shared" si="59"/>
        <v>0</v>
      </c>
      <c r="BH292" s="151">
        <f t="shared" si="60"/>
        <v>0</v>
      </c>
      <c r="BI292" s="151">
        <f t="shared" si="61"/>
        <v>0</v>
      </c>
      <c r="BJ292" s="14" t="s">
        <v>158</v>
      </c>
      <c r="BK292" s="151">
        <f t="shared" si="62"/>
        <v>0</v>
      </c>
      <c r="BL292" s="14" t="s">
        <v>282</v>
      </c>
      <c r="BM292" s="150" t="s">
        <v>766</v>
      </c>
    </row>
    <row r="293" spans="1:65" s="2" customFormat="1" ht="16.5" customHeight="1">
      <c r="A293" s="26"/>
      <c r="B293" s="138"/>
      <c r="C293" s="139" t="s">
        <v>456</v>
      </c>
      <c r="D293" s="139" t="s">
        <v>153</v>
      </c>
      <c r="E293" s="140" t="s">
        <v>1813</v>
      </c>
      <c r="F293" s="141" t="s">
        <v>1814</v>
      </c>
      <c r="G293" s="142" t="s">
        <v>463</v>
      </c>
      <c r="H293" s="143">
        <v>9</v>
      </c>
      <c r="I293" s="144"/>
      <c r="J293" s="144"/>
      <c r="K293" s="145"/>
      <c r="L293" s="27"/>
      <c r="M293" s="146" t="s">
        <v>1</v>
      </c>
      <c r="N293" s="147" t="s">
        <v>33</v>
      </c>
      <c r="O293" s="148">
        <v>0</v>
      </c>
      <c r="P293" s="148">
        <f t="shared" si="54"/>
        <v>0</v>
      </c>
      <c r="Q293" s="148">
        <v>0</v>
      </c>
      <c r="R293" s="148">
        <f t="shared" si="55"/>
        <v>0</v>
      </c>
      <c r="S293" s="148">
        <v>0</v>
      </c>
      <c r="T293" s="149">
        <f t="shared" si="56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0" t="s">
        <v>282</v>
      </c>
      <c r="AT293" s="150" t="s">
        <v>153</v>
      </c>
      <c r="AU293" s="150" t="s">
        <v>158</v>
      </c>
      <c r="AY293" s="14" t="s">
        <v>150</v>
      </c>
      <c r="BE293" s="151">
        <f t="shared" si="57"/>
        <v>0</v>
      </c>
      <c r="BF293" s="151">
        <f t="shared" si="58"/>
        <v>0</v>
      </c>
      <c r="BG293" s="151">
        <f t="shared" si="59"/>
        <v>0</v>
      </c>
      <c r="BH293" s="151">
        <f t="shared" si="60"/>
        <v>0</v>
      </c>
      <c r="BI293" s="151">
        <f t="shared" si="61"/>
        <v>0</v>
      </c>
      <c r="BJ293" s="14" t="s">
        <v>158</v>
      </c>
      <c r="BK293" s="151">
        <f t="shared" si="62"/>
        <v>0</v>
      </c>
      <c r="BL293" s="14" t="s">
        <v>282</v>
      </c>
      <c r="BM293" s="150" t="s">
        <v>772</v>
      </c>
    </row>
    <row r="294" spans="1:65" s="2" customFormat="1" ht="21.75" customHeight="1">
      <c r="A294" s="26"/>
      <c r="B294" s="138"/>
      <c r="C294" s="139" t="s">
        <v>739</v>
      </c>
      <c r="D294" s="139" t="s">
        <v>153</v>
      </c>
      <c r="E294" s="140" t="s">
        <v>1819</v>
      </c>
      <c r="F294" s="141" t="s">
        <v>1820</v>
      </c>
      <c r="G294" s="142" t="s">
        <v>463</v>
      </c>
      <c r="H294" s="143">
        <v>9</v>
      </c>
      <c r="I294" s="144"/>
      <c r="J294" s="144"/>
      <c r="K294" s="145"/>
      <c r="L294" s="27"/>
      <c r="M294" s="146" t="s">
        <v>1</v>
      </c>
      <c r="N294" s="147" t="s">
        <v>33</v>
      </c>
      <c r="O294" s="148">
        <v>0</v>
      </c>
      <c r="P294" s="148">
        <f t="shared" si="54"/>
        <v>0</v>
      </c>
      <c r="Q294" s="148">
        <v>0</v>
      </c>
      <c r="R294" s="148">
        <f t="shared" si="55"/>
        <v>0</v>
      </c>
      <c r="S294" s="148">
        <v>0</v>
      </c>
      <c r="T294" s="149">
        <f t="shared" si="56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282</v>
      </c>
      <c r="AT294" s="150" t="s">
        <v>153</v>
      </c>
      <c r="AU294" s="150" t="s">
        <v>158</v>
      </c>
      <c r="AY294" s="14" t="s">
        <v>150</v>
      </c>
      <c r="BE294" s="151">
        <f t="shared" si="57"/>
        <v>0</v>
      </c>
      <c r="BF294" s="151">
        <f t="shared" si="58"/>
        <v>0</v>
      </c>
      <c r="BG294" s="151">
        <f t="shared" si="59"/>
        <v>0</v>
      </c>
      <c r="BH294" s="151">
        <f t="shared" si="60"/>
        <v>0</v>
      </c>
      <c r="BI294" s="151">
        <f t="shared" si="61"/>
        <v>0</v>
      </c>
      <c r="BJ294" s="14" t="s">
        <v>158</v>
      </c>
      <c r="BK294" s="151">
        <f t="shared" si="62"/>
        <v>0</v>
      </c>
      <c r="BL294" s="14" t="s">
        <v>282</v>
      </c>
      <c r="BM294" s="150" t="s">
        <v>775</v>
      </c>
    </row>
    <row r="295" spans="1:65" s="2" customFormat="1" ht="33" customHeight="1">
      <c r="A295" s="26"/>
      <c r="B295" s="138"/>
      <c r="C295" s="152" t="s">
        <v>460</v>
      </c>
      <c r="D295" s="152" t="s">
        <v>188</v>
      </c>
      <c r="E295" s="153" t="s">
        <v>1821</v>
      </c>
      <c r="F295" s="154" t="s">
        <v>1822</v>
      </c>
      <c r="G295" s="155" t="s">
        <v>463</v>
      </c>
      <c r="H295" s="156">
        <v>9</v>
      </c>
      <c r="I295" s="157"/>
      <c r="J295" s="157"/>
      <c r="K295" s="158"/>
      <c r="L295" s="159"/>
      <c r="M295" s="160" t="s">
        <v>1</v>
      </c>
      <c r="N295" s="161" t="s">
        <v>33</v>
      </c>
      <c r="O295" s="148">
        <v>0</v>
      </c>
      <c r="P295" s="148">
        <f t="shared" si="54"/>
        <v>0</v>
      </c>
      <c r="Q295" s="148">
        <v>0</v>
      </c>
      <c r="R295" s="148">
        <f t="shared" si="55"/>
        <v>0</v>
      </c>
      <c r="S295" s="148">
        <v>0</v>
      </c>
      <c r="T295" s="149">
        <f t="shared" si="56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0" t="s">
        <v>1092</v>
      </c>
      <c r="AT295" s="150" t="s">
        <v>188</v>
      </c>
      <c r="AU295" s="150" t="s">
        <v>158</v>
      </c>
      <c r="AY295" s="14" t="s">
        <v>150</v>
      </c>
      <c r="BE295" s="151">
        <f t="shared" si="57"/>
        <v>0</v>
      </c>
      <c r="BF295" s="151">
        <f t="shared" si="58"/>
        <v>0</v>
      </c>
      <c r="BG295" s="151">
        <f t="shared" si="59"/>
        <v>0</v>
      </c>
      <c r="BH295" s="151">
        <f t="shared" si="60"/>
        <v>0</v>
      </c>
      <c r="BI295" s="151">
        <f t="shared" si="61"/>
        <v>0</v>
      </c>
      <c r="BJ295" s="14" t="s">
        <v>158</v>
      </c>
      <c r="BK295" s="151">
        <f t="shared" si="62"/>
        <v>0</v>
      </c>
      <c r="BL295" s="14" t="s">
        <v>282</v>
      </c>
      <c r="BM295" s="150" t="s">
        <v>779</v>
      </c>
    </row>
    <row r="296" spans="1:65" s="2" customFormat="1" ht="16.5" customHeight="1">
      <c r="A296" s="26"/>
      <c r="B296" s="138"/>
      <c r="C296" s="139" t="s">
        <v>746</v>
      </c>
      <c r="D296" s="139" t="s">
        <v>153</v>
      </c>
      <c r="E296" s="140" t="s">
        <v>1813</v>
      </c>
      <c r="F296" s="141" t="s">
        <v>1814</v>
      </c>
      <c r="G296" s="142" t="s">
        <v>463</v>
      </c>
      <c r="H296" s="143">
        <v>7</v>
      </c>
      <c r="I296" s="144"/>
      <c r="J296" s="144"/>
      <c r="K296" s="145"/>
      <c r="L296" s="27"/>
      <c r="M296" s="146" t="s">
        <v>1</v>
      </c>
      <c r="N296" s="147" t="s">
        <v>33</v>
      </c>
      <c r="O296" s="148">
        <v>0</v>
      </c>
      <c r="P296" s="148">
        <f t="shared" si="54"/>
        <v>0</v>
      </c>
      <c r="Q296" s="148">
        <v>0</v>
      </c>
      <c r="R296" s="148">
        <f t="shared" si="55"/>
        <v>0</v>
      </c>
      <c r="S296" s="148">
        <v>0</v>
      </c>
      <c r="T296" s="149">
        <f t="shared" si="56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0" t="s">
        <v>282</v>
      </c>
      <c r="AT296" s="150" t="s">
        <v>153</v>
      </c>
      <c r="AU296" s="150" t="s">
        <v>158</v>
      </c>
      <c r="AY296" s="14" t="s">
        <v>150</v>
      </c>
      <c r="BE296" s="151">
        <f t="shared" si="57"/>
        <v>0</v>
      </c>
      <c r="BF296" s="151">
        <f t="shared" si="58"/>
        <v>0</v>
      </c>
      <c r="BG296" s="151">
        <f t="shared" si="59"/>
        <v>0</v>
      </c>
      <c r="BH296" s="151">
        <f t="shared" si="60"/>
        <v>0</v>
      </c>
      <c r="BI296" s="151">
        <f t="shared" si="61"/>
        <v>0</v>
      </c>
      <c r="BJ296" s="14" t="s">
        <v>158</v>
      </c>
      <c r="BK296" s="151">
        <f t="shared" si="62"/>
        <v>0</v>
      </c>
      <c r="BL296" s="14" t="s">
        <v>282</v>
      </c>
      <c r="BM296" s="150" t="s">
        <v>1823</v>
      </c>
    </row>
    <row r="297" spans="1:65" s="2" customFormat="1" ht="21.75" customHeight="1">
      <c r="A297" s="26"/>
      <c r="B297" s="138"/>
      <c r="C297" s="139" t="s">
        <v>464</v>
      </c>
      <c r="D297" s="139" t="s">
        <v>153</v>
      </c>
      <c r="E297" s="140" t="s">
        <v>1819</v>
      </c>
      <c r="F297" s="141" t="s">
        <v>1820</v>
      </c>
      <c r="G297" s="142" t="s">
        <v>463</v>
      </c>
      <c r="H297" s="143">
        <v>7</v>
      </c>
      <c r="I297" s="144"/>
      <c r="J297" s="144"/>
      <c r="K297" s="145"/>
      <c r="L297" s="27"/>
      <c r="M297" s="146" t="s">
        <v>1</v>
      </c>
      <c r="N297" s="147" t="s">
        <v>33</v>
      </c>
      <c r="O297" s="148">
        <v>0</v>
      </c>
      <c r="P297" s="148">
        <f t="shared" si="54"/>
        <v>0</v>
      </c>
      <c r="Q297" s="148">
        <v>0</v>
      </c>
      <c r="R297" s="148">
        <f t="shared" si="55"/>
        <v>0</v>
      </c>
      <c r="S297" s="148">
        <v>0</v>
      </c>
      <c r="T297" s="149">
        <f t="shared" si="56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0" t="s">
        <v>282</v>
      </c>
      <c r="AT297" s="150" t="s">
        <v>153</v>
      </c>
      <c r="AU297" s="150" t="s">
        <v>158</v>
      </c>
      <c r="AY297" s="14" t="s">
        <v>150</v>
      </c>
      <c r="BE297" s="151">
        <f t="shared" si="57"/>
        <v>0</v>
      </c>
      <c r="BF297" s="151">
        <f t="shared" si="58"/>
        <v>0</v>
      </c>
      <c r="BG297" s="151">
        <f t="shared" si="59"/>
        <v>0</v>
      </c>
      <c r="BH297" s="151">
        <f t="shared" si="60"/>
        <v>0</v>
      </c>
      <c r="BI297" s="151">
        <f t="shared" si="61"/>
        <v>0</v>
      </c>
      <c r="BJ297" s="14" t="s">
        <v>158</v>
      </c>
      <c r="BK297" s="151">
        <f t="shared" si="62"/>
        <v>0</v>
      </c>
      <c r="BL297" s="14" t="s">
        <v>282</v>
      </c>
      <c r="BM297" s="150" t="s">
        <v>1824</v>
      </c>
    </row>
    <row r="298" spans="1:65" s="2" customFormat="1" ht="33" customHeight="1">
      <c r="A298" s="26"/>
      <c r="B298" s="138"/>
      <c r="C298" s="152" t="s">
        <v>753</v>
      </c>
      <c r="D298" s="152" t="s">
        <v>188</v>
      </c>
      <c r="E298" s="153" t="s">
        <v>1825</v>
      </c>
      <c r="F298" s="154" t="s">
        <v>1826</v>
      </c>
      <c r="G298" s="155" t="s">
        <v>463</v>
      </c>
      <c r="H298" s="156">
        <v>7</v>
      </c>
      <c r="I298" s="157"/>
      <c r="J298" s="157"/>
      <c r="K298" s="158"/>
      <c r="L298" s="159"/>
      <c r="M298" s="160" t="s">
        <v>1</v>
      </c>
      <c r="N298" s="161" t="s">
        <v>33</v>
      </c>
      <c r="O298" s="148">
        <v>0</v>
      </c>
      <c r="P298" s="148">
        <f t="shared" si="54"/>
        <v>0</v>
      </c>
      <c r="Q298" s="148">
        <v>0</v>
      </c>
      <c r="R298" s="148">
        <f t="shared" si="55"/>
        <v>0</v>
      </c>
      <c r="S298" s="148">
        <v>0</v>
      </c>
      <c r="T298" s="149">
        <f t="shared" si="56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0" t="s">
        <v>1092</v>
      </c>
      <c r="AT298" s="150" t="s">
        <v>188</v>
      </c>
      <c r="AU298" s="150" t="s">
        <v>158</v>
      </c>
      <c r="AY298" s="14" t="s">
        <v>150</v>
      </c>
      <c r="BE298" s="151">
        <f t="shared" si="57"/>
        <v>0</v>
      </c>
      <c r="BF298" s="151">
        <f t="shared" si="58"/>
        <v>0</v>
      </c>
      <c r="BG298" s="151">
        <f t="shared" si="59"/>
        <v>0</v>
      </c>
      <c r="BH298" s="151">
        <f t="shared" si="60"/>
        <v>0</v>
      </c>
      <c r="BI298" s="151">
        <f t="shared" si="61"/>
        <v>0</v>
      </c>
      <c r="BJ298" s="14" t="s">
        <v>158</v>
      </c>
      <c r="BK298" s="151">
        <f t="shared" si="62"/>
        <v>0</v>
      </c>
      <c r="BL298" s="14" t="s">
        <v>282</v>
      </c>
      <c r="BM298" s="150" t="s">
        <v>1827</v>
      </c>
    </row>
    <row r="299" spans="1:65" s="2" customFormat="1" ht="16.5" customHeight="1">
      <c r="A299" s="26"/>
      <c r="B299" s="138"/>
      <c r="C299" s="139" t="s">
        <v>468</v>
      </c>
      <c r="D299" s="139" t="s">
        <v>153</v>
      </c>
      <c r="E299" s="140" t="s">
        <v>1790</v>
      </c>
      <c r="F299" s="141" t="s">
        <v>1791</v>
      </c>
      <c r="G299" s="142" t="s">
        <v>463</v>
      </c>
      <c r="H299" s="143">
        <v>1</v>
      </c>
      <c r="I299" s="144"/>
      <c r="J299" s="144"/>
      <c r="K299" s="145"/>
      <c r="L299" s="27"/>
      <c r="M299" s="146" t="s">
        <v>1</v>
      </c>
      <c r="N299" s="147" t="s">
        <v>33</v>
      </c>
      <c r="O299" s="148">
        <v>0</v>
      </c>
      <c r="P299" s="148">
        <f t="shared" si="54"/>
        <v>0</v>
      </c>
      <c r="Q299" s="148">
        <v>0</v>
      </c>
      <c r="R299" s="148">
        <f t="shared" si="55"/>
        <v>0</v>
      </c>
      <c r="S299" s="148">
        <v>0</v>
      </c>
      <c r="T299" s="149">
        <f t="shared" si="56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0" t="s">
        <v>282</v>
      </c>
      <c r="AT299" s="150" t="s">
        <v>153</v>
      </c>
      <c r="AU299" s="150" t="s">
        <v>158</v>
      </c>
      <c r="AY299" s="14" t="s">
        <v>150</v>
      </c>
      <c r="BE299" s="151">
        <f t="shared" si="57"/>
        <v>0</v>
      </c>
      <c r="BF299" s="151">
        <f t="shared" si="58"/>
        <v>0</v>
      </c>
      <c r="BG299" s="151">
        <f t="shared" si="59"/>
        <v>0</v>
      </c>
      <c r="BH299" s="151">
        <f t="shared" si="60"/>
        <v>0</v>
      </c>
      <c r="BI299" s="151">
        <f t="shared" si="61"/>
        <v>0</v>
      </c>
      <c r="BJ299" s="14" t="s">
        <v>158</v>
      </c>
      <c r="BK299" s="151">
        <f t="shared" si="62"/>
        <v>0</v>
      </c>
      <c r="BL299" s="14" t="s">
        <v>282</v>
      </c>
      <c r="BM299" s="150" t="s">
        <v>1828</v>
      </c>
    </row>
    <row r="300" spans="1:65" s="2" customFormat="1" ht="21.75" customHeight="1">
      <c r="A300" s="26"/>
      <c r="B300" s="138"/>
      <c r="C300" s="139" t="s">
        <v>760</v>
      </c>
      <c r="D300" s="139" t="s">
        <v>153</v>
      </c>
      <c r="E300" s="140" t="s">
        <v>1819</v>
      </c>
      <c r="F300" s="141" t="s">
        <v>1820</v>
      </c>
      <c r="G300" s="142" t="s">
        <v>463</v>
      </c>
      <c r="H300" s="143">
        <v>1</v>
      </c>
      <c r="I300" s="144"/>
      <c r="J300" s="144"/>
      <c r="K300" s="145"/>
      <c r="L300" s="27"/>
      <c r="M300" s="146" t="s">
        <v>1</v>
      </c>
      <c r="N300" s="147" t="s">
        <v>33</v>
      </c>
      <c r="O300" s="148">
        <v>0</v>
      </c>
      <c r="P300" s="148">
        <f t="shared" si="54"/>
        <v>0</v>
      </c>
      <c r="Q300" s="148">
        <v>0</v>
      </c>
      <c r="R300" s="148">
        <f t="shared" si="55"/>
        <v>0</v>
      </c>
      <c r="S300" s="148">
        <v>0</v>
      </c>
      <c r="T300" s="149">
        <f t="shared" si="56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0" t="s">
        <v>282</v>
      </c>
      <c r="AT300" s="150" t="s">
        <v>153</v>
      </c>
      <c r="AU300" s="150" t="s">
        <v>158</v>
      </c>
      <c r="AY300" s="14" t="s">
        <v>150</v>
      </c>
      <c r="BE300" s="151">
        <f t="shared" si="57"/>
        <v>0</v>
      </c>
      <c r="BF300" s="151">
        <f t="shared" si="58"/>
        <v>0</v>
      </c>
      <c r="BG300" s="151">
        <f t="shared" si="59"/>
        <v>0</v>
      </c>
      <c r="BH300" s="151">
        <f t="shared" si="60"/>
        <v>0</v>
      </c>
      <c r="BI300" s="151">
        <f t="shared" si="61"/>
        <v>0</v>
      </c>
      <c r="BJ300" s="14" t="s">
        <v>158</v>
      </c>
      <c r="BK300" s="151">
        <f t="shared" si="62"/>
        <v>0</v>
      </c>
      <c r="BL300" s="14" t="s">
        <v>282</v>
      </c>
      <c r="BM300" s="150" t="s">
        <v>1829</v>
      </c>
    </row>
    <row r="301" spans="1:65" s="2" customFormat="1" ht="33" customHeight="1">
      <c r="A301" s="26"/>
      <c r="B301" s="138"/>
      <c r="C301" s="152" t="s">
        <v>471</v>
      </c>
      <c r="D301" s="152" t="s">
        <v>188</v>
      </c>
      <c r="E301" s="153" t="s">
        <v>1830</v>
      </c>
      <c r="F301" s="154" t="s">
        <v>1831</v>
      </c>
      <c r="G301" s="155" t="s">
        <v>191</v>
      </c>
      <c r="H301" s="156">
        <v>1</v>
      </c>
      <c r="I301" s="157"/>
      <c r="J301" s="157"/>
      <c r="K301" s="158"/>
      <c r="L301" s="159"/>
      <c r="M301" s="160" t="s">
        <v>1</v>
      </c>
      <c r="N301" s="161" t="s">
        <v>33</v>
      </c>
      <c r="O301" s="148">
        <v>0</v>
      </c>
      <c r="P301" s="148">
        <f t="shared" si="54"/>
        <v>0</v>
      </c>
      <c r="Q301" s="148">
        <v>0</v>
      </c>
      <c r="R301" s="148">
        <f t="shared" si="55"/>
        <v>0</v>
      </c>
      <c r="S301" s="148">
        <v>0</v>
      </c>
      <c r="T301" s="149">
        <f t="shared" si="56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0" t="s">
        <v>1092</v>
      </c>
      <c r="AT301" s="150" t="s">
        <v>188</v>
      </c>
      <c r="AU301" s="150" t="s">
        <v>158</v>
      </c>
      <c r="AY301" s="14" t="s">
        <v>150</v>
      </c>
      <c r="BE301" s="151">
        <f t="shared" si="57"/>
        <v>0</v>
      </c>
      <c r="BF301" s="151">
        <f t="shared" si="58"/>
        <v>0</v>
      </c>
      <c r="BG301" s="151">
        <f t="shared" si="59"/>
        <v>0</v>
      </c>
      <c r="BH301" s="151">
        <f t="shared" si="60"/>
        <v>0</v>
      </c>
      <c r="BI301" s="151">
        <f t="shared" si="61"/>
        <v>0</v>
      </c>
      <c r="BJ301" s="14" t="s">
        <v>158</v>
      </c>
      <c r="BK301" s="151">
        <f t="shared" si="62"/>
        <v>0</v>
      </c>
      <c r="BL301" s="14" t="s">
        <v>282</v>
      </c>
      <c r="BM301" s="150" t="s">
        <v>1832</v>
      </c>
    </row>
    <row r="302" spans="1:65" s="2" customFormat="1" ht="16.5" customHeight="1">
      <c r="A302" s="26"/>
      <c r="B302" s="138"/>
      <c r="C302" s="139" t="s">
        <v>769</v>
      </c>
      <c r="D302" s="139" t="s">
        <v>153</v>
      </c>
      <c r="E302" s="140" t="s">
        <v>1833</v>
      </c>
      <c r="F302" s="141" t="s">
        <v>1834</v>
      </c>
      <c r="G302" s="142" t="s">
        <v>463</v>
      </c>
      <c r="H302" s="143">
        <v>1</v>
      </c>
      <c r="I302" s="144"/>
      <c r="J302" s="144"/>
      <c r="K302" s="145"/>
      <c r="L302" s="27"/>
      <c r="M302" s="146" t="s">
        <v>1</v>
      </c>
      <c r="N302" s="147" t="s">
        <v>33</v>
      </c>
      <c r="O302" s="148">
        <v>0</v>
      </c>
      <c r="P302" s="148">
        <f t="shared" si="54"/>
        <v>0</v>
      </c>
      <c r="Q302" s="148">
        <v>0</v>
      </c>
      <c r="R302" s="148">
        <f t="shared" si="55"/>
        <v>0</v>
      </c>
      <c r="S302" s="148">
        <v>0</v>
      </c>
      <c r="T302" s="149">
        <f t="shared" si="56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0" t="s">
        <v>282</v>
      </c>
      <c r="AT302" s="150" t="s">
        <v>153</v>
      </c>
      <c r="AU302" s="150" t="s">
        <v>158</v>
      </c>
      <c r="AY302" s="14" t="s">
        <v>150</v>
      </c>
      <c r="BE302" s="151">
        <f t="shared" si="57"/>
        <v>0</v>
      </c>
      <c r="BF302" s="151">
        <f t="shared" si="58"/>
        <v>0</v>
      </c>
      <c r="BG302" s="151">
        <f t="shared" si="59"/>
        <v>0</v>
      </c>
      <c r="BH302" s="151">
        <f t="shared" si="60"/>
        <v>0</v>
      </c>
      <c r="BI302" s="151">
        <f t="shared" si="61"/>
        <v>0</v>
      </c>
      <c r="BJ302" s="14" t="s">
        <v>158</v>
      </c>
      <c r="BK302" s="151">
        <f t="shared" si="62"/>
        <v>0</v>
      </c>
      <c r="BL302" s="14" t="s">
        <v>282</v>
      </c>
      <c r="BM302" s="150" t="s">
        <v>1835</v>
      </c>
    </row>
    <row r="303" spans="1:65" s="2" customFormat="1" ht="21.75" customHeight="1">
      <c r="A303" s="26"/>
      <c r="B303" s="138"/>
      <c r="C303" s="152" t="s">
        <v>475</v>
      </c>
      <c r="D303" s="152" t="s">
        <v>188</v>
      </c>
      <c r="E303" s="153" t="s">
        <v>1836</v>
      </c>
      <c r="F303" s="154" t="s">
        <v>1837</v>
      </c>
      <c r="G303" s="155" t="s">
        <v>463</v>
      </c>
      <c r="H303" s="156">
        <v>1</v>
      </c>
      <c r="I303" s="157"/>
      <c r="J303" s="157"/>
      <c r="K303" s="158"/>
      <c r="L303" s="159"/>
      <c r="M303" s="160" t="s">
        <v>1</v>
      </c>
      <c r="N303" s="161" t="s">
        <v>33</v>
      </c>
      <c r="O303" s="148">
        <v>0</v>
      </c>
      <c r="P303" s="148">
        <f t="shared" si="54"/>
        <v>0</v>
      </c>
      <c r="Q303" s="148">
        <v>0</v>
      </c>
      <c r="R303" s="148">
        <f t="shared" si="55"/>
        <v>0</v>
      </c>
      <c r="S303" s="148">
        <v>0</v>
      </c>
      <c r="T303" s="149">
        <f t="shared" si="56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0" t="s">
        <v>1092</v>
      </c>
      <c r="AT303" s="150" t="s">
        <v>188</v>
      </c>
      <c r="AU303" s="150" t="s">
        <v>158</v>
      </c>
      <c r="AY303" s="14" t="s">
        <v>150</v>
      </c>
      <c r="BE303" s="151">
        <f t="shared" si="57"/>
        <v>0</v>
      </c>
      <c r="BF303" s="151">
        <f t="shared" si="58"/>
        <v>0</v>
      </c>
      <c r="BG303" s="151">
        <f t="shared" si="59"/>
        <v>0</v>
      </c>
      <c r="BH303" s="151">
        <f t="shared" si="60"/>
        <v>0</v>
      </c>
      <c r="BI303" s="151">
        <f t="shared" si="61"/>
        <v>0</v>
      </c>
      <c r="BJ303" s="14" t="s">
        <v>158</v>
      </c>
      <c r="BK303" s="151">
        <f t="shared" si="62"/>
        <v>0</v>
      </c>
      <c r="BL303" s="14" t="s">
        <v>282</v>
      </c>
      <c r="BM303" s="150" t="s">
        <v>1838</v>
      </c>
    </row>
    <row r="304" spans="1:65" s="12" customFormat="1" ht="22.9" customHeight="1">
      <c r="B304" s="126"/>
      <c r="D304" s="127" t="s">
        <v>66</v>
      </c>
      <c r="E304" s="136" t="s">
        <v>1839</v>
      </c>
      <c r="F304" s="136" t="s">
        <v>1840</v>
      </c>
      <c r="J304" s="137"/>
      <c r="L304" s="126"/>
      <c r="M304" s="130"/>
      <c r="N304" s="131"/>
      <c r="O304" s="131"/>
      <c r="P304" s="132">
        <f>SUM(P305:P322)</f>
        <v>0</v>
      </c>
      <c r="Q304" s="131"/>
      <c r="R304" s="132">
        <f>SUM(R305:R322)</f>
        <v>0</v>
      </c>
      <c r="S304" s="131"/>
      <c r="T304" s="133">
        <f>SUM(T305:T322)</f>
        <v>0</v>
      </c>
      <c r="AR304" s="127" t="s">
        <v>75</v>
      </c>
      <c r="AT304" s="134" t="s">
        <v>66</v>
      </c>
      <c r="AU304" s="134" t="s">
        <v>75</v>
      </c>
      <c r="AY304" s="127" t="s">
        <v>150</v>
      </c>
      <c r="BK304" s="135">
        <f>SUM(BK305:BK322)</f>
        <v>0</v>
      </c>
    </row>
    <row r="305" spans="1:65" s="2" customFormat="1" ht="21.75" customHeight="1">
      <c r="A305" s="26"/>
      <c r="B305" s="138"/>
      <c r="C305" s="139" t="s">
        <v>776</v>
      </c>
      <c r="D305" s="139" t="s">
        <v>153</v>
      </c>
      <c r="E305" s="140" t="s">
        <v>1841</v>
      </c>
      <c r="F305" s="141" t="s">
        <v>1842</v>
      </c>
      <c r="G305" s="142" t="s">
        <v>463</v>
      </c>
      <c r="H305" s="143">
        <v>1</v>
      </c>
      <c r="I305" s="144"/>
      <c r="J305" s="144"/>
      <c r="K305" s="145"/>
      <c r="L305" s="27"/>
      <c r="M305" s="146" t="s">
        <v>1</v>
      </c>
      <c r="N305" s="147" t="s">
        <v>33</v>
      </c>
      <c r="O305" s="148">
        <v>0</v>
      </c>
      <c r="P305" s="148">
        <f t="shared" ref="P305:P322" si="63">O305*H305</f>
        <v>0</v>
      </c>
      <c r="Q305" s="148">
        <v>0</v>
      </c>
      <c r="R305" s="148">
        <f t="shared" ref="R305:R322" si="64">Q305*H305</f>
        <v>0</v>
      </c>
      <c r="S305" s="148">
        <v>0</v>
      </c>
      <c r="T305" s="149">
        <f t="shared" ref="T305:T322" si="65"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0" t="s">
        <v>157</v>
      </c>
      <c r="AT305" s="150" t="s">
        <v>153</v>
      </c>
      <c r="AU305" s="150" t="s">
        <v>158</v>
      </c>
      <c r="AY305" s="14" t="s">
        <v>150</v>
      </c>
      <c r="BE305" s="151">
        <f t="shared" ref="BE305:BE322" si="66">IF(N305="základná",J305,0)</f>
        <v>0</v>
      </c>
      <c r="BF305" s="151">
        <f t="shared" ref="BF305:BF322" si="67">IF(N305="znížená",J305,0)</f>
        <v>0</v>
      </c>
      <c r="BG305" s="151">
        <f t="shared" ref="BG305:BG322" si="68">IF(N305="zákl. prenesená",J305,0)</f>
        <v>0</v>
      </c>
      <c r="BH305" s="151">
        <f t="shared" ref="BH305:BH322" si="69">IF(N305="zníž. prenesená",J305,0)</f>
        <v>0</v>
      </c>
      <c r="BI305" s="151">
        <f t="shared" ref="BI305:BI322" si="70">IF(N305="nulová",J305,0)</f>
        <v>0</v>
      </c>
      <c r="BJ305" s="14" t="s">
        <v>158</v>
      </c>
      <c r="BK305" s="151">
        <f t="shared" ref="BK305:BK322" si="71">ROUND(I305*H305,2)</f>
        <v>0</v>
      </c>
      <c r="BL305" s="14" t="s">
        <v>157</v>
      </c>
      <c r="BM305" s="150" t="s">
        <v>1843</v>
      </c>
    </row>
    <row r="306" spans="1:65" s="2" customFormat="1" ht="21.75" customHeight="1">
      <c r="A306" s="26"/>
      <c r="B306" s="138"/>
      <c r="C306" s="152" t="s">
        <v>478</v>
      </c>
      <c r="D306" s="152" t="s">
        <v>188</v>
      </c>
      <c r="E306" s="153" t="s">
        <v>1844</v>
      </c>
      <c r="F306" s="154" t="s">
        <v>1845</v>
      </c>
      <c r="G306" s="155" t="s">
        <v>463</v>
      </c>
      <c r="H306" s="156">
        <v>1</v>
      </c>
      <c r="I306" s="157"/>
      <c r="J306" s="157"/>
      <c r="K306" s="158"/>
      <c r="L306" s="159"/>
      <c r="M306" s="160" t="s">
        <v>1</v>
      </c>
      <c r="N306" s="161" t="s">
        <v>33</v>
      </c>
      <c r="O306" s="148">
        <v>0</v>
      </c>
      <c r="P306" s="148">
        <f t="shared" si="63"/>
        <v>0</v>
      </c>
      <c r="Q306" s="148">
        <v>0</v>
      </c>
      <c r="R306" s="148">
        <f t="shared" si="64"/>
        <v>0</v>
      </c>
      <c r="S306" s="148">
        <v>0</v>
      </c>
      <c r="T306" s="149">
        <f t="shared" si="65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0" t="s">
        <v>169</v>
      </c>
      <c r="AT306" s="150" t="s">
        <v>188</v>
      </c>
      <c r="AU306" s="150" t="s">
        <v>158</v>
      </c>
      <c r="AY306" s="14" t="s">
        <v>150</v>
      </c>
      <c r="BE306" s="151">
        <f t="shared" si="66"/>
        <v>0</v>
      </c>
      <c r="BF306" s="151">
        <f t="shared" si="67"/>
        <v>0</v>
      </c>
      <c r="BG306" s="151">
        <f t="shared" si="68"/>
        <v>0</v>
      </c>
      <c r="BH306" s="151">
        <f t="shared" si="69"/>
        <v>0</v>
      </c>
      <c r="BI306" s="151">
        <f t="shared" si="70"/>
        <v>0</v>
      </c>
      <c r="BJ306" s="14" t="s">
        <v>158</v>
      </c>
      <c r="BK306" s="151">
        <f t="shared" si="71"/>
        <v>0</v>
      </c>
      <c r="BL306" s="14" t="s">
        <v>157</v>
      </c>
      <c r="BM306" s="150" t="s">
        <v>1846</v>
      </c>
    </row>
    <row r="307" spans="1:65" s="2" customFormat="1" ht="21.75" customHeight="1">
      <c r="A307" s="26"/>
      <c r="B307" s="138"/>
      <c r="C307" s="139" t="s">
        <v>783</v>
      </c>
      <c r="D307" s="139" t="s">
        <v>153</v>
      </c>
      <c r="E307" s="140" t="s">
        <v>1847</v>
      </c>
      <c r="F307" s="141" t="s">
        <v>1848</v>
      </c>
      <c r="G307" s="142" t="s">
        <v>463</v>
      </c>
      <c r="H307" s="143">
        <v>1</v>
      </c>
      <c r="I307" s="144"/>
      <c r="J307" s="144"/>
      <c r="K307" s="145"/>
      <c r="L307" s="27"/>
      <c r="M307" s="146" t="s">
        <v>1</v>
      </c>
      <c r="N307" s="147" t="s">
        <v>33</v>
      </c>
      <c r="O307" s="148">
        <v>0</v>
      </c>
      <c r="P307" s="148">
        <f t="shared" si="63"/>
        <v>0</v>
      </c>
      <c r="Q307" s="148">
        <v>0</v>
      </c>
      <c r="R307" s="148">
        <f t="shared" si="64"/>
        <v>0</v>
      </c>
      <c r="S307" s="148">
        <v>0</v>
      </c>
      <c r="T307" s="149">
        <f t="shared" si="65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0" t="s">
        <v>157</v>
      </c>
      <c r="AT307" s="150" t="s">
        <v>153</v>
      </c>
      <c r="AU307" s="150" t="s">
        <v>158</v>
      </c>
      <c r="AY307" s="14" t="s">
        <v>150</v>
      </c>
      <c r="BE307" s="151">
        <f t="shared" si="66"/>
        <v>0</v>
      </c>
      <c r="BF307" s="151">
        <f t="shared" si="67"/>
        <v>0</v>
      </c>
      <c r="BG307" s="151">
        <f t="shared" si="68"/>
        <v>0</v>
      </c>
      <c r="BH307" s="151">
        <f t="shared" si="69"/>
        <v>0</v>
      </c>
      <c r="BI307" s="151">
        <f t="shared" si="70"/>
        <v>0</v>
      </c>
      <c r="BJ307" s="14" t="s">
        <v>158</v>
      </c>
      <c r="BK307" s="151">
        <f t="shared" si="71"/>
        <v>0</v>
      </c>
      <c r="BL307" s="14" t="s">
        <v>157</v>
      </c>
      <c r="BM307" s="150" t="s">
        <v>1849</v>
      </c>
    </row>
    <row r="308" spans="1:65" s="2" customFormat="1" ht="21.75" customHeight="1">
      <c r="A308" s="26"/>
      <c r="B308" s="138"/>
      <c r="C308" s="152" t="s">
        <v>482</v>
      </c>
      <c r="D308" s="152" t="s">
        <v>188</v>
      </c>
      <c r="E308" s="153" t="s">
        <v>1850</v>
      </c>
      <c r="F308" s="154" t="s">
        <v>1851</v>
      </c>
      <c r="G308" s="155" t="s">
        <v>463</v>
      </c>
      <c r="H308" s="156">
        <v>1</v>
      </c>
      <c r="I308" s="157"/>
      <c r="J308" s="157"/>
      <c r="K308" s="158"/>
      <c r="L308" s="159"/>
      <c r="M308" s="160" t="s">
        <v>1</v>
      </c>
      <c r="N308" s="161" t="s">
        <v>33</v>
      </c>
      <c r="O308" s="148">
        <v>0</v>
      </c>
      <c r="P308" s="148">
        <f t="shared" si="63"/>
        <v>0</v>
      </c>
      <c r="Q308" s="148">
        <v>0</v>
      </c>
      <c r="R308" s="148">
        <f t="shared" si="64"/>
        <v>0</v>
      </c>
      <c r="S308" s="148">
        <v>0</v>
      </c>
      <c r="T308" s="149">
        <f t="shared" si="65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0" t="s">
        <v>169</v>
      </c>
      <c r="AT308" s="150" t="s">
        <v>188</v>
      </c>
      <c r="AU308" s="150" t="s">
        <v>158</v>
      </c>
      <c r="AY308" s="14" t="s">
        <v>150</v>
      </c>
      <c r="BE308" s="151">
        <f t="shared" si="66"/>
        <v>0</v>
      </c>
      <c r="BF308" s="151">
        <f t="shared" si="67"/>
        <v>0</v>
      </c>
      <c r="BG308" s="151">
        <f t="shared" si="68"/>
        <v>0</v>
      </c>
      <c r="BH308" s="151">
        <f t="shared" si="69"/>
        <v>0</v>
      </c>
      <c r="BI308" s="151">
        <f t="shared" si="70"/>
        <v>0</v>
      </c>
      <c r="BJ308" s="14" t="s">
        <v>158</v>
      </c>
      <c r="BK308" s="151">
        <f t="shared" si="71"/>
        <v>0</v>
      </c>
      <c r="BL308" s="14" t="s">
        <v>157</v>
      </c>
      <c r="BM308" s="150" t="s">
        <v>1852</v>
      </c>
    </row>
    <row r="309" spans="1:65" s="2" customFormat="1" ht="16.5" customHeight="1">
      <c r="A309" s="26"/>
      <c r="B309" s="138"/>
      <c r="C309" s="139" t="s">
        <v>790</v>
      </c>
      <c r="D309" s="139" t="s">
        <v>153</v>
      </c>
      <c r="E309" s="140" t="s">
        <v>1853</v>
      </c>
      <c r="F309" s="141" t="s">
        <v>1854</v>
      </c>
      <c r="G309" s="142" t="s">
        <v>463</v>
      </c>
      <c r="H309" s="143">
        <v>4</v>
      </c>
      <c r="I309" s="144"/>
      <c r="J309" s="144"/>
      <c r="K309" s="145"/>
      <c r="L309" s="27"/>
      <c r="M309" s="146" t="s">
        <v>1</v>
      </c>
      <c r="N309" s="147" t="s">
        <v>33</v>
      </c>
      <c r="O309" s="148">
        <v>0</v>
      </c>
      <c r="P309" s="148">
        <f t="shared" si="63"/>
        <v>0</v>
      </c>
      <c r="Q309" s="148">
        <v>0</v>
      </c>
      <c r="R309" s="148">
        <f t="shared" si="64"/>
        <v>0</v>
      </c>
      <c r="S309" s="148">
        <v>0</v>
      </c>
      <c r="T309" s="149">
        <f t="shared" si="65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0" t="s">
        <v>157</v>
      </c>
      <c r="AT309" s="150" t="s">
        <v>153</v>
      </c>
      <c r="AU309" s="150" t="s">
        <v>158</v>
      </c>
      <c r="AY309" s="14" t="s">
        <v>150</v>
      </c>
      <c r="BE309" s="151">
        <f t="shared" si="66"/>
        <v>0</v>
      </c>
      <c r="BF309" s="151">
        <f t="shared" si="67"/>
        <v>0</v>
      </c>
      <c r="BG309" s="151">
        <f t="shared" si="68"/>
        <v>0</v>
      </c>
      <c r="BH309" s="151">
        <f t="shared" si="69"/>
        <v>0</v>
      </c>
      <c r="BI309" s="151">
        <f t="shared" si="70"/>
        <v>0</v>
      </c>
      <c r="BJ309" s="14" t="s">
        <v>158</v>
      </c>
      <c r="BK309" s="151">
        <f t="shared" si="71"/>
        <v>0</v>
      </c>
      <c r="BL309" s="14" t="s">
        <v>157</v>
      </c>
      <c r="BM309" s="150" t="s">
        <v>1855</v>
      </c>
    </row>
    <row r="310" spans="1:65" s="2" customFormat="1" ht="21.75" customHeight="1">
      <c r="A310" s="26"/>
      <c r="B310" s="138"/>
      <c r="C310" s="152" t="s">
        <v>485</v>
      </c>
      <c r="D310" s="152" t="s">
        <v>188</v>
      </c>
      <c r="E310" s="153" t="s">
        <v>1856</v>
      </c>
      <c r="F310" s="154" t="s">
        <v>1857</v>
      </c>
      <c r="G310" s="155" t="s">
        <v>463</v>
      </c>
      <c r="H310" s="156">
        <v>4</v>
      </c>
      <c r="I310" s="157"/>
      <c r="J310" s="157"/>
      <c r="K310" s="158"/>
      <c r="L310" s="159"/>
      <c r="M310" s="160" t="s">
        <v>1</v>
      </c>
      <c r="N310" s="161" t="s">
        <v>33</v>
      </c>
      <c r="O310" s="148">
        <v>0</v>
      </c>
      <c r="P310" s="148">
        <f t="shared" si="63"/>
        <v>0</v>
      </c>
      <c r="Q310" s="148">
        <v>0</v>
      </c>
      <c r="R310" s="148">
        <f t="shared" si="64"/>
        <v>0</v>
      </c>
      <c r="S310" s="148">
        <v>0</v>
      </c>
      <c r="T310" s="149">
        <f t="shared" si="65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0" t="s">
        <v>169</v>
      </c>
      <c r="AT310" s="150" t="s">
        <v>188</v>
      </c>
      <c r="AU310" s="150" t="s">
        <v>158</v>
      </c>
      <c r="AY310" s="14" t="s">
        <v>150</v>
      </c>
      <c r="BE310" s="151">
        <f t="shared" si="66"/>
        <v>0</v>
      </c>
      <c r="BF310" s="151">
        <f t="shared" si="67"/>
        <v>0</v>
      </c>
      <c r="BG310" s="151">
        <f t="shared" si="68"/>
        <v>0</v>
      </c>
      <c r="BH310" s="151">
        <f t="shared" si="69"/>
        <v>0</v>
      </c>
      <c r="BI310" s="151">
        <f t="shared" si="70"/>
        <v>0</v>
      </c>
      <c r="BJ310" s="14" t="s">
        <v>158</v>
      </c>
      <c r="BK310" s="151">
        <f t="shared" si="71"/>
        <v>0</v>
      </c>
      <c r="BL310" s="14" t="s">
        <v>157</v>
      </c>
      <c r="BM310" s="150" t="s">
        <v>1858</v>
      </c>
    </row>
    <row r="311" spans="1:65" s="2" customFormat="1" ht="16.5" customHeight="1">
      <c r="A311" s="26"/>
      <c r="B311" s="138"/>
      <c r="C311" s="139" t="s">
        <v>797</v>
      </c>
      <c r="D311" s="139" t="s">
        <v>153</v>
      </c>
      <c r="E311" s="140" t="s">
        <v>1859</v>
      </c>
      <c r="F311" s="141" t="s">
        <v>1860</v>
      </c>
      <c r="G311" s="142" t="s">
        <v>463</v>
      </c>
      <c r="H311" s="143">
        <v>3</v>
      </c>
      <c r="I311" s="144"/>
      <c r="J311" s="144"/>
      <c r="K311" s="145"/>
      <c r="L311" s="27"/>
      <c r="M311" s="146" t="s">
        <v>1</v>
      </c>
      <c r="N311" s="147" t="s">
        <v>33</v>
      </c>
      <c r="O311" s="148">
        <v>0</v>
      </c>
      <c r="P311" s="148">
        <f t="shared" si="63"/>
        <v>0</v>
      </c>
      <c r="Q311" s="148">
        <v>0</v>
      </c>
      <c r="R311" s="148">
        <f t="shared" si="64"/>
        <v>0</v>
      </c>
      <c r="S311" s="148">
        <v>0</v>
      </c>
      <c r="T311" s="149">
        <f t="shared" si="65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0" t="s">
        <v>157</v>
      </c>
      <c r="AT311" s="150" t="s">
        <v>153</v>
      </c>
      <c r="AU311" s="150" t="s">
        <v>158</v>
      </c>
      <c r="AY311" s="14" t="s">
        <v>150</v>
      </c>
      <c r="BE311" s="151">
        <f t="shared" si="66"/>
        <v>0</v>
      </c>
      <c r="BF311" s="151">
        <f t="shared" si="67"/>
        <v>0</v>
      </c>
      <c r="BG311" s="151">
        <f t="shared" si="68"/>
        <v>0</v>
      </c>
      <c r="BH311" s="151">
        <f t="shared" si="69"/>
        <v>0</v>
      </c>
      <c r="BI311" s="151">
        <f t="shared" si="70"/>
        <v>0</v>
      </c>
      <c r="BJ311" s="14" t="s">
        <v>158</v>
      </c>
      <c r="BK311" s="151">
        <f t="shared" si="71"/>
        <v>0</v>
      </c>
      <c r="BL311" s="14" t="s">
        <v>157</v>
      </c>
      <c r="BM311" s="150" t="s">
        <v>1861</v>
      </c>
    </row>
    <row r="312" spans="1:65" s="2" customFormat="1" ht="33" customHeight="1">
      <c r="A312" s="26"/>
      <c r="B312" s="138"/>
      <c r="C312" s="152" t="s">
        <v>489</v>
      </c>
      <c r="D312" s="152" t="s">
        <v>188</v>
      </c>
      <c r="E312" s="153" t="s">
        <v>1862</v>
      </c>
      <c r="F312" s="154" t="s">
        <v>1863</v>
      </c>
      <c r="G312" s="155" t="s">
        <v>463</v>
      </c>
      <c r="H312" s="156">
        <v>3</v>
      </c>
      <c r="I312" s="157"/>
      <c r="J312" s="157"/>
      <c r="K312" s="158"/>
      <c r="L312" s="159"/>
      <c r="M312" s="160" t="s">
        <v>1</v>
      </c>
      <c r="N312" s="161" t="s">
        <v>33</v>
      </c>
      <c r="O312" s="148">
        <v>0</v>
      </c>
      <c r="P312" s="148">
        <f t="shared" si="63"/>
        <v>0</v>
      </c>
      <c r="Q312" s="148">
        <v>0</v>
      </c>
      <c r="R312" s="148">
        <f t="shared" si="64"/>
        <v>0</v>
      </c>
      <c r="S312" s="148">
        <v>0</v>
      </c>
      <c r="T312" s="149">
        <f t="shared" si="65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0" t="s">
        <v>169</v>
      </c>
      <c r="AT312" s="150" t="s">
        <v>188</v>
      </c>
      <c r="AU312" s="150" t="s">
        <v>158</v>
      </c>
      <c r="AY312" s="14" t="s">
        <v>150</v>
      </c>
      <c r="BE312" s="151">
        <f t="shared" si="66"/>
        <v>0</v>
      </c>
      <c r="BF312" s="151">
        <f t="shared" si="67"/>
        <v>0</v>
      </c>
      <c r="BG312" s="151">
        <f t="shared" si="68"/>
        <v>0</v>
      </c>
      <c r="BH312" s="151">
        <f t="shared" si="69"/>
        <v>0</v>
      </c>
      <c r="BI312" s="151">
        <f t="shared" si="70"/>
        <v>0</v>
      </c>
      <c r="BJ312" s="14" t="s">
        <v>158</v>
      </c>
      <c r="BK312" s="151">
        <f t="shared" si="71"/>
        <v>0</v>
      </c>
      <c r="BL312" s="14" t="s">
        <v>157</v>
      </c>
      <c r="BM312" s="150" t="s">
        <v>1864</v>
      </c>
    </row>
    <row r="313" spans="1:65" s="2" customFormat="1" ht="16.5" customHeight="1">
      <c r="A313" s="26"/>
      <c r="B313" s="138"/>
      <c r="C313" s="139" t="s">
        <v>804</v>
      </c>
      <c r="D313" s="139" t="s">
        <v>153</v>
      </c>
      <c r="E313" s="140" t="s">
        <v>1715</v>
      </c>
      <c r="F313" s="141" t="s">
        <v>1716</v>
      </c>
      <c r="G313" s="142" t="s">
        <v>463</v>
      </c>
      <c r="H313" s="143">
        <v>72</v>
      </c>
      <c r="I313" s="144"/>
      <c r="J313" s="144"/>
      <c r="K313" s="145"/>
      <c r="L313" s="27"/>
      <c r="M313" s="146" t="s">
        <v>1</v>
      </c>
      <c r="N313" s="147" t="s">
        <v>33</v>
      </c>
      <c r="O313" s="148">
        <v>0</v>
      </c>
      <c r="P313" s="148">
        <f t="shared" si="63"/>
        <v>0</v>
      </c>
      <c r="Q313" s="148">
        <v>0</v>
      </c>
      <c r="R313" s="148">
        <f t="shared" si="64"/>
        <v>0</v>
      </c>
      <c r="S313" s="148">
        <v>0</v>
      </c>
      <c r="T313" s="149">
        <f t="shared" si="65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0" t="s">
        <v>157</v>
      </c>
      <c r="AT313" s="150" t="s">
        <v>153</v>
      </c>
      <c r="AU313" s="150" t="s">
        <v>158</v>
      </c>
      <c r="AY313" s="14" t="s">
        <v>150</v>
      </c>
      <c r="BE313" s="151">
        <f t="shared" si="66"/>
        <v>0</v>
      </c>
      <c r="BF313" s="151">
        <f t="shared" si="67"/>
        <v>0</v>
      </c>
      <c r="BG313" s="151">
        <f t="shared" si="68"/>
        <v>0</v>
      </c>
      <c r="BH313" s="151">
        <f t="shared" si="69"/>
        <v>0</v>
      </c>
      <c r="BI313" s="151">
        <f t="shared" si="70"/>
        <v>0</v>
      </c>
      <c r="BJ313" s="14" t="s">
        <v>158</v>
      </c>
      <c r="BK313" s="151">
        <f t="shared" si="71"/>
        <v>0</v>
      </c>
      <c r="BL313" s="14" t="s">
        <v>157</v>
      </c>
      <c r="BM313" s="150" t="s">
        <v>1865</v>
      </c>
    </row>
    <row r="314" spans="1:65" s="2" customFormat="1" ht="21.75" customHeight="1">
      <c r="A314" s="26"/>
      <c r="B314" s="138"/>
      <c r="C314" s="152" t="s">
        <v>492</v>
      </c>
      <c r="D314" s="152" t="s">
        <v>188</v>
      </c>
      <c r="E314" s="153" t="s">
        <v>1866</v>
      </c>
      <c r="F314" s="154" t="s">
        <v>1867</v>
      </c>
      <c r="G314" s="155" t="s">
        <v>463</v>
      </c>
      <c r="H314" s="156">
        <v>72</v>
      </c>
      <c r="I314" s="157"/>
      <c r="J314" s="157"/>
      <c r="K314" s="158"/>
      <c r="L314" s="159"/>
      <c r="M314" s="160" t="s">
        <v>1</v>
      </c>
      <c r="N314" s="161" t="s">
        <v>33</v>
      </c>
      <c r="O314" s="148">
        <v>0</v>
      </c>
      <c r="P314" s="148">
        <f t="shared" si="63"/>
        <v>0</v>
      </c>
      <c r="Q314" s="148">
        <v>0</v>
      </c>
      <c r="R314" s="148">
        <f t="shared" si="64"/>
        <v>0</v>
      </c>
      <c r="S314" s="148">
        <v>0</v>
      </c>
      <c r="T314" s="149">
        <f t="shared" si="65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0" t="s">
        <v>169</v>
      </c>
      <c r="AT314" s="150" t="s">
        <v>188</v>
      </c>
      <c r="AU314" s="150" t="s">
        <v>158</v>
      </c>
      <c r="AY314" s="14" t="s">
        <v>150</v>
      </c>
      <c r="BE314" s="151">
        <f t="shared" si="66"/>
        <v>0</v>
      </c>
      <c r="BF314" s="151">
        <f t="shared" si="67"/>
        <v>0</v>
      </c>
      <c r="BG314" s="151">
        <f t="shared" si="68"/>
        <v>0</v>
      </c>
      <c r="BH314" s="151">
        <f t="shared" si="69"/>
        <v>0</v>
      </c>
      <c r="BI314" s="151">
        <f t="shared" si="70"/>
        <v>0</v>
      </c>
      <c r="BJ314" s="14" t="s">
        <v>158</v>
      </c>
      <c r="BK314" s="151">
        <f t="shared" si="71"/>
        <v>0</v>
      </c>
      <c r="BL314" s="14" t="s">
        <v>157</v>
      </c>
      <c r="BM314" s="150" t="s">
        <v>1868</v>
      </c>
    </row>
    <row r="315" spans="1:65" s="2" customFormat="1" ht="21.75" customHeight="1">
      <c r="A315" s="26"/>
      <c r="B315" s="138"/>
      <c r="C315" s="139" t="s">
        <v>811</v>
      </c>
      <c r="D315" s="139" t="s">
        <v>153</v>
      </c>
      <c r="E315" s="140" t="s">
        <v>1869</v>
      </c>
      <c r="F315" s="141" t="s">
        <v>1870</v>
      </c>
      <c r="G315" s="142" t="s">
        <v>463</v>
      </c>
      <c r="H315" s="143">
        <v>1</v>
      </c>
      <c r="I315" s="144"/>
      <c r="J315" s="144"/>
      <c r="K315" s="145"/>
      <c r="L315" s="27"/>
      <c r="M315" s="146" t="s">
        <v>1</v>
      </c>
      <c r="N315" s="147" t="s">
        <v>33</v>
      </c>
      <c r="O315" s="148">
        <v>0</v>
      </c>
      <c r="P315" s="148">
        <f t="shared" si="63"/>
        <v>0</v>
      </c>
      <c r="Q315" s="148">
        <v>0</v>
      </c>
      <c r="R315" s="148">
        <f t="shared" si="64"/>
        <v>0</v>
      </c>
      <c r="S315" s="148">
        <v>0</v>
      </c>
      <c r="T315" s="149">
        <f t="shared" si="65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0" t="s">
        <v>157</v>
      </c>
      <c r="AT315" s="150" t="s">
        <v>153</v>
      </c>
      <c r="AU315" s="150" t="s">
        <v>158</v>
      </c>
      <c r="AY315" s="14" t="s">
        <v>150</v>
      </c>
      <c r="BE315" s="151">
        <f t="shared" si="66"/>
        <v>0</v>
      </c>
      <c r="BF315" s="151">
        <f t="shared" si="67"/>
        <v>0</v>
      </c>
      <c r="BG315" s="151">
        <f t="shared" si="68"/>
        <v>0</v>
      </c>
      <c r="BH315" s="151">
        <f t="shared" si="69"/>
        <v>0</v>
      </c>
      <c r="BI315" s="151">
        <f t="shared" si="70"/>
        <v>0</v>
      </c>
      <c r="BJ315" s="14" t="s">
        <v>158</v>
      </c>
      <c r="BK315" s="151">
        <f t="shared" si="71"/>
        <v>0</v>
      </c>
      <c r="BL315" s="14" t="s">
        <v>157</v>
      </c>
      <c r="BM315" s="150" t="s">
        <v>1871</v>
      </c>
    </row>
    <row r="316" spans="1:65" s="2" customFormat="1" ht="21.75" customHeight="1">
      <c r="A316" s="26"/>
      <c r="B316" s="138"/>
      <c r="C316" s="152" t="s">
        <v>496</v>
      </c>
      <c r="D316" s="152" t="s">
        <v>188</v>
      </c>
      <c r="E316" s="153" t="s">
        <v>1872</v>
      </c>
      <c r="F316" s="154" t="s">
        <v>1873</v>
      </c>
      <c r="G316" s="155" t="s">
        <v>463</v>
      </c>
      <c r="H316" s="156">
        <v>1</v>
      </c>
      <c r="I316" s="157"/>
      <c r="J316" s="157"/>
      <c r="K316" s="158"/>
      <c r="L316" s="159"/>
      <c r="M316" s="160" t="s">
        <v>1</v>
      </c>
      <c r="N316" s="161" t="s">
        <v>33</v>
      </c>
      <c r="O316" s="148">
        <v>0</v>
      </c>
      <c r="P316" s="148">
        <f t="shared" si="63"/>
        <v>0</v>
      </c>
      <c r="Q316" s="148">
        <v>0</v>
      </c>
      <c r="R316" s="148">
        <f t="shared" si="64"/>
        <v>0</v>
      </c>
      <c r="S316" s="148">
        <v>0</v>
      </c>
      <c r="T316" s="149">
        <f t="shared" si="65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0" t="s">
        <v>169</v>
      </c>
      <c r="AT316" s="150" t="s">
        <v>188</v>
      </c>
      <c r="AU316" s="150" t="s">
        <v>158</v>
      </c>
      <c r="AY316" s="14" t="s">
        <v>150</v>
      </c>
      <c r="BE316" s="151">
        <f t="shared" si="66"/>
        <v>0</v>
      </c>
      <c r="BF316" s="151">
        <f t="shared" si="67"/>
        <v>0</v>
      </c>
      <c r="BG316" s="151">
        <f t="shared" si="68"/>
        <v>0</v>
      </c>
      <c r="BH316" s="151">
        <f t="shared" si="69"/>
        <v>0</v>
      </c>
      <c r="BI316" s="151">
        <f t="shared" si="70"/>
        <v>0</v>
      </c>
      <c r="BJ316" s="14" t="s">
        <v>158</v>
      </c>
      <c r="BK316" s="151">
        <f t="shared" si="71"/>
        <v>0</v>
      </c>
      <c r="BL316" s="14" t="s">
        <v>157</v>
      </c>
      <c r="BM316" s="150" t="s">
        <v>1874</v>
      </c>
    </row>
    <row r="317" spans="1:65" s="2" customFormat="1" ht="21.75" customHeight="1">
      <c r="A317" s="26"/>
      <c r="B317" s="138"/>
      <c r="C317" s="139" t="s">
        <v>818</v>
      </c>
      <c r="D317" s="139" t="s">
        <v>153</v>
      </c>
      <c r="E317" s="140" t="s">
        <v>1875</v>
      </c>
      <c r="F317" s="141" t="s">
        <v>1876</v>
      </c>
      <c r="G317" s="142" t="s">
        <v>463</v>
      </c>
      <c r="H317" s="143">
        <v>1</v>
      </c>
      <c r="I317" s="144"/>
      <c r="J317" s="144"/>
      <c r="K317" s="145"/>
      <c r="L317" s="27"/>
      <c r="M317" s="146" t="s">
        <v>1</v>
      </c>
      <c r="N317" s="147" t="s">
        <v>33</v>
      </c>
      <c r="O317" s="148">
        <v>0</v>
      </c>
      <c r="P317" s="148">
        <f t="shared" si="63"/>
        <v>0</v>
      </c>
      <c r="Q317" s="148">
        <v>0</v>
      </c>
      <c r="R317" s="148">
        <f t="shared" si="64"/>
        <v>0</v>
      </c>
      <c r="S317" s="148">
        <v>0</v>
      </c>
      <c r="T317" s="149">
        <f t="shared" si="65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0" t="s">
        <v>157</v>
      </c>
      <c r="AT317" s="150" t="s">
        <v>153</v>
      </c>
      <c r="AU317" s="150" t="s">
        <v>158</v>
      </c>
      <c r="AY317" s="14" t="s">
        <v>150</v>
      </c>
      <c r="BE317" s="151">
        <f t="shared" si="66"/>
        <v>0</v>
      </c>
      <c r="BF317" s="151">
        <f t="shared" si="67"/>
        <v>0</v>
      </c>
      <c r="BG317" s="151">
        <f t="shared" si="68"/>
        <v>0</v>
      </c>
      <c r="BH317" s="151">
        <f t="shared" si="69"/>
        <v>0</v>
      </c>
      <c r="BI317" s="151">
        <f t="shared" si="70"/>
        <v>0</v>
      </c>
      <c r="BJ317" s="14" t="s">
        <v>158</v>
      </c>
      <c r="BK317" s="151">
        <f t="shared" si="71"/>
        <v>0</v>
      </c>
      <c r="BL317" s="14" t="s">
        <v>157</v>
      </c>
      <c r="BM317" s="150" t="s">
        <v>1877</v>
      </c>
    </row>
    <row r="318" spans="1:65" s="2" customFormat="1" ht="21.75" customHeight="1">
      <c r="A318" s="26"/>
      <c r="B318" s="138"/>
      <c r="C318" s="152" t="s">
        <v>499</v>
      </c>
      <c r="D318" s="152" t="s">
        <v>188</v>
      </c>
      <c r="E318" s="153" t="s">
        <v>1878</v>
      </c>
      <c r="F318" s="154" t="s">
        <v>1879</v>
      </c>
      <c r="G318" s="155" t="s">
        <v>463</v>
      </c>
      <c r="H318" s="156">
        <v>1</v>
      </c>
      <c r="I318" s="157"/>
      <c r="J318" s="157"/>
      <c r="K318" s="158"/>
      <c r="L318" s="159"/>
      <c r="M318" s="160" t="s">
        <v>1</v>
      </c>
      <c r="N318" s="161" t="s">
        <v>33</v>
      </c>
      <c r="O318" s="148">
        <v>0</v>
      </c>
      <c r="P318" s="148">
        <f t="shared" si="63"/>
        <v>0</v>
      </c>
      <c r="Q318" s="148">
        <v>0</v>
      </c>
      <c r="R318" s="148">
        <f t="shared" si="64"/>
        <v>0</v>
      </c>
      <c r="S318" s="148">
        <v>0</v>
      </c>
      <c r="T318" s="149">
        <f t="shared" si="65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0" t="s">
        <v>169</v>
      </c>
      <c r="AT318" s="150" t="s">
        <v>188</v>
      </c>
      <c r="AU318" s="150" t="s">
        <v>158</v>
      </c>
      <c r="AY318" s="14" t="s">
        <v>150</v>
      </c>
      <c r="BE318" s="151">
        <f t="shared" si="66"/>
        <v>0</v>
      </c>
      <c r="BF318" s="151">
        <f t="shared" si="67"/>
        <v>0</v>
      </c>
      <c r="BG318" s="151">
        <f t="shared" si="68"/>
        <v>0</v>
      </c>
      <c r="BH318" s="151">
        <f t="shared" si="69"/>
        <v>0</v>
      </c>
      <c r="BI318" s="151">
        <f t="shared" si="70"/>
        <v>0</v>
      </c>
      <c r="BJ318" s="14" t="s">
        <v>158</v>
      </c>
      <c r="BK318" s="151">
        <f t="shared" si="71"/>
        <v>0</v>
      </c>
      <c r="BL318" s="14" t="s">
        <v>157</v>
      </c>
      <c r="BM318" s="150" t="s">
        <v>877</v>
      </c>
    </row>
    <row r="319" spans="1:65" s="2" customFormat="1" ht="21.75" customHeight="1">
      <c r="A319" s="26"/>
      <c r="B319" s="138"/>
      <c r="C319" s="139" t="s">
        <v>825</v>
      </c>
      <c r="D319" s="139" t="s">
        <v>153</v>
      </c>
      <c r="E319" s="140" t="s">
        <v>1880</v>
      </c>
      <c r="F319" s="141" t="s">
        <v>1881</v>
      </c>
      <c r="G319" s="142" t="s">
        <v>205</v>
      </c>
      <c r="H319" s="143">
        <v>1</v>
      </c>
      <c r="I319" s="144"/>
      <c r="J319" s="144"/>
      <c r="K319" s="145"/>
      <c r="L319" s="27"/>
      <c r="M319" s="146" t="s">
        <v>1</v>
      </c>
      <c r="N319" s="147" t="s">
        <v>33</v>
      </c>
      <c r="O319" s="148">
        <v>0</v>
      </c>
      <c r="P319" s="148">
        <f t="shared" si="63"/>
        <v>0</v>
      </c>
      <c r="Q319" s="148">
        <v>0</v>
      </c>
      <c r="R319" s="148">
        <f t="shared" si="64"/>
        <v>0</v>
      </c>
      <c r="S319" s="148">
        <v>0</v>
      </c>
      <c r="T319" s="149">
        <f t="shared" si="65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0" t="s">
        <v>157</v>
      </c>
      <c r="AT319" s="150" t="s">
        <v>153</v>
      </c>
      <c r="AU319" s="150" t="s">
        <v>158</v>
      </c>
      <c r="AY319" s="14" t="s">
        <v>150</v>
      </c>
      <c r="BE319" s="151">
        <f t="shared" si="66"/>
        <v>0</v>
      </c>
      <c r="BF319" s="151">
        <f t="shared" si="67"/>
        <v>0</v>
      </c>
      <c r="BG319" s="151">
        <f t="shared" si="68"/>
        <v>0</v>
      </c>
      <c r="BH319" s="151">
        <f t="shared" si="69"/>
        <v>0</v>
      </c>
      <c r="BI319" s="151">
        <f t="shared" si="70"/>
        <v>0</v>
      </c>
      <c r="BJ319" s="14" t="s">
        <v>158</v>
      </c>
      <c r="BK319" s="151">
        <f t="shared" si="71"/>
        <v>0</v>
      </c>
      <c r="BL319" s="14" t="s">
        <v>157</v>
      </c>
      <c r="BM319" s="150" t="s">
        <v>880</v>
      </c>
    </row>
    <row r="320" spans="1:65" s="2" customFormat="1" ht="21.75" customHeight="1">
      <c r="A320" s="26"/>
      <c r="B320" s="138"/>
      <c r="C320" s="152" t="s">
        <v>503</v>
      </c>
      <c r="D320" s="152" t="s">
        <v>188</v>
      </c>
      <c r="E320" s="153" t="s">
        <v>1882</v>
      </c>
      <c r="F320" s="154" t="s">
        <v>1883</v>
      </c>
      <c r="G320" s="155" t="s">
        <v>463</v>
      </c>
      <c r="H320" s="156">
        <v>1</v>
      </c>
      <c r="I320" s="157"/>
      <c r="J320" s="157"/>
      <c r="K320" s="158"/>
      <c r="L320" s="159"/>
      <c r="M320" s="160" t="s">
        <v>1</v>
      </c>
      <c r="N320" s="161" t="s">
        <v>33</v>
      </c>
      <c r="O320" s="148">
        <v>0</v>
      </c>
      <c r="P320" s="148">
        <f t="shared" si="63"/>
        <v>0</v>
      </c>
      <c r="Q320" s="148">
        <v>0</v>
      </c>
      <c r="R320" s="148">
        <f t="shared" si="64"/>
        <v>0</v>
      </c>
      <c r="S320" s="148">
        <v>0</v>
      </c>
      <c r="T320" s="149">
        <f t="shared" si="65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0" t="s">
        <v>169</v>
      </c>
      <c r="AT320" s="150" t="s">
        <v>188</v>
      </c>
      <c r="AU320" s="150" t="s">
        <v>158</v>
      </c>
      <c r="AY320" s="14" t="s">
        <v>150</v>
      </c>
      <c r="BE320" s="151">
        <f t="shared" si="66"/>
        <v>0</v>
      </c>
      <c r="BF320" s="151">
        <f t="shared" si="67"/>
        <v>0</v>
      </c>
      <c r="BG320" s="151">
        <f t="shared" si="68"/>
        <v>0</v>
      </c>
      <c r="BH320" s="151">
        <f t="shared" si="69"/>
        <v>0</v>
      </c>
      <c r="BI320" s="151">
        <f t="shared" si="70"/>
        <v>0</v>
      </c>
      <c r="BJ320" s="14" t="s">
        <v>158</v>
      </c>
      <c r="BK320" s="151">
        <f t="shared" si="71"/>
        <v>0</v>
      </c>
      <c r="BL320" s="14" t="s">
        <v>157</v>
      </c>
      <c r="BM320" s="150" t="s">
        <v>884</v>
      </c>
    </row>
    <row r="321" spans="1:65" s="2" customFormat="1" ht="21.75" customHeight="1">
      <c r="A321" s="26"/>
      <c r="B321" s="138"/>
      <c r="C321" s="139" t="s">
        <v>832</v>
      </c>
      <c r="D321" s="139" t="s">
        <v>153</v>
      </c>
      <c r="E321" s="140" t="s">
        <v>1884</v>
      </c>
      <c r="F321" s="141" t="s">
        <v>1885</v>
      </c>
      <c r="G321" s="142" t="s">
        <v>205</v>
      </c>
      <c r="H321" s="143">
        <v>60</v>
      </c>
      <c r="I321" s="144"/>
      <c r="J321" s="144"/>
      <c r="K321" s="145"/>
      <c r="L321" s="27"/>
      <c r="M321" s="146" t="s">
        <v>1</v>
      </c>
      <c r="N321" s="147" t="s">
        <v>33</v>
      </c>
      <c r="O321" s="148">
        <v>0</v>
      </c>
      <c r="P321" s="148">
        <f t="shared" si="63"/>
        <v>0</v>
      </c>
      <c r="Q321" s="148">
        <v>0</v>
      </c>
      <c r="R321" s="148">
        <f t="shared" si="64"/>
        <v>0</v>
      </c>
      <c r="S321" s="148">
        <v>0</v>
      </c>
      <c r="T321" s="149">
        <f t="shared" si="65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0" t="s">
        <v>157</v>
      </c>
      <c r="AT321" s="150" t="s">
        <v>153</v>
      </c>
      <c r="AU321" s="150" t="s">
        <v>158</v>
      </c>
      <c r="AY321" s="14" t="s">
        <v>150</v>
      </c>
      <c r="BE321" s="151">
        <f t="shared" si="66"/>
        <v>0</v>
      </c>
      <c r="BF321" s="151">
        <f t="shared" si="67"/>
        <v>0</v>
      </c>
      <c r="BG321" s="151">
        <f t="shared" si="68"/>
        <v>0</v>
      </c>
      <c r="BH321" s="151">
        <f t="shared" si="69"/>
        <v>0</v>
      </c>
      <c r="BI321" s="151">
        <f t="shared" si="70"/>
        <v>0</v>
      </c>
      <c r="BJ321" s="14" t="s">
        <v>158</v>
      </c>
      <c r="BK321" s="151">
        <f t="shared" si="71"/>
        <v>0</v>
      </c>
      <c r="BL321" s="14" t="s">
        <v>157</v>
      </c>
      <c r="BM321" s="150" t="s">
        <v>887</v>
      </c>
    </row>
    <row r="322" spans="1:65" s="2" customFormat="1" ht="21.75" customHeight="1">
      <c r="A322" s="26"/>
      <c r="B322" s="138"/>
      <c r="C322" s="152" t="s">
        <v>506</v>
      </c>
      <c r="D322" s="152" t="s">
        <v>188</v>
      </c>
      <c r="E322" s="153" t="s">
        <v>1886</v>
      </c>
      <c r="F322" s="154" t="s">
        <v>1887</v>
      </c>
      <c r="G322" s="155" t="s">
        <v>463</v>
      </c>
      <c r="H322" s="156">
        <v>60</v>
      </c>
      <c r="I322" s="157"/>
      <c r="J322" s="157"/>
      <c r="K322" s="158"/>
      <c r="L322" s="159"/>
      <c r="M322" s="160" t="s">
        <v>1</v>
      </c>
      <c r="N322" s="161" t="s">
        <v>33</v>
      </c>
      <c r="O322" s="148">
        <v>0</v>
      </c>
      <c r="P322" s="148">
        <f t="shared" si="63"/>
        <v>0</v>
      </c>
      <c r="Q322" s="148">
        <v>0</v>
      </c>
      <c r="R322" s="148">
        <f t="shared" si="64"/>
        <v>0</v>
      </c>
      <c r="S322" s="148">
        <v>0</v>
      </c>
      <c r="T322" s="149">
        <f t="shared" si="65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0" t="s">
        <v>169</v>
      </c>
      <c r="AT322" s="150" t="s">
        <v>188</v>
      </c>
      <c r="AU322" s="150" t="s">
        <v>158</v>
      </c>
      <c r="AY322" s="14" t="s">
        <v>150</v>
      </c>
      <c r="BE322" s="151">
        <f t="shared" si="66"/>
        <v>0</v>
      </c>
      <c r="BF322" s="151">
        <f t="shared" si="67"/>
        <v>0</v>
      </c>
      <c r="BG322" s="151">
        <f t="shared" si="68"/>
        <v>0</v>
      </c>
      <c r="BH322" s="151">
        <f t="shared" si="69"/>
        <v>0</v>
      </c>
      <c r="BI322" s="151">
        <f t="shared" si="70"/>
        <v>0</v>
      </c>
      <c r="BJ322" s="14" t="s">
        <v>158</v>
      </c>
      <c r="BK322" s="151">
        <f t="shared" si="71"/>
        <v>0</v>
      </c>
      <c r="BL322" s="14" t="s">
        <v>157</v>
      </c>
      <c r="BM322" s="150" t="s">
        <v>894</v>
      </c>
    </row>
    <row r="323" spans="1:65" s="12" customFormat="1" ht="22.9" customHeight="1">
      <c r="B323" s="126"/>
      <c r="D323" s="127" t="s">
        <v>66</v>
      </c>
      <c r="E323" s="136" t="s">
        <v>1888</v>
      </c>
      <c r="F323" s="136" t="s">
        <v>1889</v>
      </c>
      <c r="J323" s="137"/>
      <c r="L323" s="126"/>
      <c r="M323" s="130"/>
      <c r="N323" s="131"/>
      <c r="O323" s="131"/>
      <c r="P323" s="132">
        <f>SUM(P324:P346)</f>
        <v>0</v>
      </c>
      <c r="Q323" s="131"/>
      <c r="R323" s="132">
        <f>SUM(R324:R346)</f>
        <v>0</v>
      </c>
      <c r="S323" s="131"/>
      <c r="T323" s="133">
        <f>SUM(T324:T346)</f>
        <v>0</v>
      </c>
      <c r="AR323" s="127" t="s">
        <v>75</v>
      </c>
      <c r="AT323" s="134" t="s">
        <v>66</v>
      </c>
      <c r="AU323" s="134" t="s">
        <v>75</v>
      </c>
      <c r="AY323" s="127" t="s">
        <v>150</v>
      </c>
      <c r="BK323" s="135">
        <f>SUM(BK324:BK346)</f>
        <v>0</v>
      </c>
    </row>
    <row r="324" spans="1:65" s="2" customFormat="1" ht="16.5" customHeight="1">
      <c r="A324" s="26"/>
      <c r="B324" s="138"/>
      <c r="C324" s="139" t="s">
        <v>839</v>
      </c>
      <c r="D324" s="139" t="s">
        <v>153</v>
      </c>
      <c r="E324" s="140" t="s">
        <v>1890</v>
      </c>
      <c r="F324" s="141" t="s">
        <v>1891</v>
      </c>
      <c r="G324" s="142" t="s">
        <v>463</v>
      </c>
      <c r="H324" s="143">
        <v>2</v>
      </c>
      <c r="I324" s="144"/>
      <c r="J324" s="144"/>
      <c r="K324" s="145"/>
      <c r="L324" s="27"/>
      <c r="M324" s="146" t="s">
        <v>1</v>
      </c>
      <c r="N324" s="147" t="s">
        <v>33</v>
      </c>
      <c r="O324" s="148">
        <v>0</v>
      </c>
      <c r="P324" s="148">
        <f t="shared" ref="P324:P346" si="72">O324*H324</f>
        <v>0</v>
      </c>
      <c r="Q324" s="148">
        <v>0</v>
      </c>
      <c r="R324" s="148">
        <f t="shared" ref="R324:R346" si="73">Q324*H324</f>
        <v>0</v>
      </c>
      <c r="S324" s="148">
        <v>0</v>
      </c>
      <c r="T324" s="149">
        <f t="shared" ref="T324:T346" si="74"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0" t="s">
        <v>157</v>
      </c>
      <c r="AT324" s="150" t="s">
        <v>153</v>
      </c>
      <c r="AU324" s="150" t="s">
        <v>158</v>
      </c>
      <c r="AY324" s="14" t="s">
        <v>150</v>
      </c>
      <c r="BE324" s="151">
        <f t="shared" ref="BE324:BE346" si="75">IF(N324="základná",J324,0)</f>
        <v>0</v>
      </c>
      <c r="BF324" s="151">
        <f t="shared" ref="BF324:BF346" si="76">IF(N324="znížená",J324,0)</f>
        <v>0</v>
      </c>
      <c r="BG324" s="151">
        <f t="shared" ref="BG324:BG346" si="77">IF(N324="zákl. prenesená",J324,0)</f>
        <v>0</v>
      </c>
      <c r="BH324" s="151">
        <f t="shared" ref="BH324:BH346" si="78">IF(N324="zníž. prenesená",J324,0)</f>
        <v>0</v>
      </c>
      <c r="BI324" s="151">
        <f t="shared" ref="BI324:BI346" si="79">IF(N324="nulová",J324,0)</f>
        <v>0</v>
      </c>
      <c r="BJ324" s="14" t="s">
        <v>158</v>
      </c>
      <c r="BK324" s="151">
        <f t="shared" ref="BK324:BK346" si="80">ROUND(I324*H324,2)</f>
        <v>0</v>
      </c>
      <c r="BL324" s="14" t="s">
        <v>157</v>
      </c>
      <c r="BM324" s="150" t="s">
        <v>898</v>
      </c>
    </row>
    <row r="325" spans="1:65" s="2" customFormat="1" ht="21.75" customHeight="1">
      <c r="A325" s="26"/>
      <c r="B325" s="138"/>
      <c r="C325" s="152" t="s">
        <v>510</v>
      </c>
      <c r="D325" s="152" t="s">
        <v>188</v>
      </c>
      <c r="E325" s="153" t="s">
        <v>1892</v>
      </c>
      <c r="F325" s="154" t="s">
        <v>1893</v>
      </c>
      <c r="G325" s="155" t="s">
        <v>463</v>
      </c>
      <c r="H325" s="156">
        <v>2</v>
      </c>
      <c r="I325" s="157"/>
      <c r="J325" s="157"/>
      <c r="K325" s="158"/>
      <c r="L325" s="159"/>
      <c r="M325" s="160" t="s">
        <v>1</v>
      </c>
      <c r="N325" s="161" t="s">
        <v>33</v>
      </c>
      <c r="O325" s="148">
        <v>0</v>
      </c>
      <c r="P325" s="148">
        <f t="shared" si="72"/>
        <v>0</v>
      </c>
      <c r="Q325" s="148">
        <v>0</v>
      </c>
      <c r="R325" s="148">
        <f t="shared" si="73"/>
        <v>0</v>
      </c>
      <c r="S325" s="148">
        <v>0</v>
      </c>
      <c r="T325" s="149">
        <f t="shared" si="74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0" t="s">
        <v>169</v>
      </c>
      <c r="AT325" s="150" t="s">
        <v>188</v>
      </c>
      <c r="AU325" s="150" t="s">
        <v>158</v>
      </c>
      <c r="AY325" s="14" t="s">
        <v>150</v>
      </c>
      <c r="BE325" s="151">
        <f t="shared" si="75"/>
        <v>0</v>
      </c>
      <c r="BF325" s="151">
        <f t="shared" si="76"/>
        <v>0</v>
      </c>
      <c r="BG325" s="151">
        <f t="shared" si="77"/>
        <v>0</v>
      </c>
      <c r="BH325" s="151">
        <f t="shared" si="78"/>
        <v>0</v>
      </c>
      <c r="BI325" s="151">
        <f t="shared" si="79"/>
        <v>0</v>
      </c>
      <c r="BJ325" s="14" t="s">
        <v>158</v>
      </c>
      <c r="BK325" s="151">
        <f t="shared" si="80"/>
        <v>0</v>
      </c>
      <c r="BL325" s="14" t="s">
        <v>157</v>
      </c>
      <c r="BM325" s="150" t="s">
        <v>903</v>
      </c>
    </row>
    <row r="326" spans="1:65" s="2" customFormat="1" ht="16.5" customHeight="1">
      <c r="A326" s="26"/>
      <c r="B326" s="138"/>
      <c r="C326" s="139" t="s">
        <v>846</v>
      </c>
      <c r="D326" s="139" t="s">
        <v>153</v>
      </c>
      <c r="E326" s="140" t="s">
        <v>1890</v>
      </c>
      <c r="F326" s="141" t="s">
        <v>1891</v>
      </c>
      <c r="G326" s="142" t="s">
        <v>463</v>
      </c>
      <c r="H326" s="143">
        <v>1</v>
      </c>
      <c r="I326" s="144"/>
      <c r="J326" s="144"/>
      <c r="K326" s="145"/>
      <c r="L326" s="27"/>
      <c r="M326" s="146" t="s">
        <v>1</v>
      </c>
      <c r="N326" s="147" t="s">
        <v>33</v>
      </c>
      <c r="O326" s="148">
        <v>0</v>
      </c>
      <c r="P326" s="148">
        <f t="shared" si="72"/>
        <v>0</v>
      </c>
      <c r="Q326" s="148">
        <v>0</v>
      </c>
      <c r="R326" s="148">
        <f t="shared" si="73"/>
        <v>0</v>
      </c>
      <c r="S326" s="148">
        <v>0</v>
      </c>
      <c r="T326" s="149">
        <f t="shared" si="74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0" t="s">
        <v>157</v>
      </c>
      <c r="AT326" s="150" t="s">
        <v>153</v>
      </c>
      <c r="AU326" s="150" t="s">
        <v>158</v>
      </c>
      <c r="AY326" s="14" t="s">
        <v>150</v>
      </c>
      <c r="BE326" s="151">
        <f t="shared" si="75"/>
        <v>0</v>
      </c>
      <c r="BF326" s="151">
        <f t="shared" si="76"/>
        <v>0</v>
      </c>
      <c r="BG326" s="151">
        <f t="shared" si="77"/>
        <v>0</v>
      </c>
      <c r="BH326" s="151">
        <f t="shared" si="78"/>
        <v>0</v>
      </c>
      <c r="BI326" s="151">
        <f t="shared" si="79"/>
        <v>0</v>
      </c>
      <c r="BJ326" s="14" t="s">
        <v>158</v>
      </c>
      <c r="BK326" s="151">
        <f t="shared" si="80"/>
        <v>0</v>
      </c>
      <c r="BL326" s="14" t="s">
        <v>157</v>
      </c>
      <c r="BM326" s="150" t="s">
        <v>907</v>
      </c>
    </row>
    <row r="327" spans="1:65" s="2" customFormat="1" ht="21.75" customHeight="1">
      <c r="A327" s="26"/>
      <c r="B327" s="138"/>
      <c r="C327" s="152" t="s">
        <v>513</v>
      </c>
      <c r="D327" s="152" t="s">
        <v>188</v>
      </c>
      <c r="E327" s="153" t="s">
        <v>1894</v>
      </c>
      <c r="F327" s="154" t="s">
        <v>1895</v>
      </c>
      <c r="G327" s="155" t="s">
        <v>463</v>
      </c>
      <c r="H327" s="156">
        <v>1</v>
      </c>
      <c r="I327" s="157"/>
      <c r="J327" s="157"/>
      <c r="K327" s="158"/>
      <c r="L327" s="159"/>
      <c r="M327" s="160" t="s">
        <v>1</v>
      </c>
      <c r="N327" s="161" t="s">
        <v>33</v>
      </c>
      <c r="O327" s="148">
        <v>0</v>
      </c>
      <c r="P327" s="148">
        <f t="shared" si="72"/>
        <v>0</v>
      </c>
      <c r="Q327" s="148">
        <v>0</v>
      </c>
      <c r="R327" s="148">
        <f t="shared" si="73"/>
        <v>0</v>
      </c>
      <c r="S327" s="148">
        <v>0</v>
      </c>
      <c r="T327" s="149">
        <f t="shared" si="74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0" t="s">
        <v>169</v>
      </c>
      <c r="AT327" s="150" t="s">
        <v>188</v>
      </c>
      <c r="AU327" s="150" t="s">
        <v>158</v>
      </c>
      <c r="AY327" s="14" t="s">
        <v>150</v>
      </c>
      <c r="BE327" s="151">
        <f t="shared" si="75"/>
        <v>0</v>
      </c>
      <c r="BF327" s="151">
        <f t="shared" si="76"/>
        <v>0</v>
      </c>
      <c r="BG327" s="151">
        <f t="shared" si="77"/>
        <v>0</v>
      </c>
      <c r="BH327" s="151">
        <f t="shared" si="78"/>
        <v>0</v>
      </c>
      <c r="BI327" s="151">
        <f t="shared" si="79"/>
        <v>0</v>
      </c>
      <c r="BJ327" s="14" t="s">
        <v>158</v>
      </c>
      <c r="BK327" s="151">
        <f t="shared" si="80"/>
        <v>0</v>
      </c>
      <c r="BL327" s="14" t="s">
        <v>157</v>
      </c>
      <c r="BM327" s="150" t="s">
        <v>921</v>
      </c>
    </row>
    <row r="328" spans="1:65" s="2" customFormat="1" ht="16.5" customHeight="1">
      <c r="A328" s="26"/>
      <c r="B328" s="138"/>
      <c r="C328" s="139" t="s">
        <v>853</v>
      </c>
      <c r="D328" s="139" t="s">
        <v>153</v>
      </c>
      <c r="E328" s="140" t="s">
        <v>1890</v>
      </c>
      <c r="F328" s="141" t="s">
        <v>1891</v>
      </c>
      <c r="G328" s="142" t="s">
        <v>463</v>
      </c>
      <c r="H328" s="143">
        <v>1</v>
      </c>
      <c r="I328" s="144"/>
      <c r="J328" s="144"/>
      <c r="K328" s="145"/>
      <c r="L328" s="27"/>
      <c r="M328" s="146" t="s">
        <v>1</v>
      </c>
      <c r="N328" s="147" t="s">
        <v>33</v>
      </c>
      <c r="O328" s="148">
        <v>0</v>
      </c>
      <c r="P328" s="148">
        <f t="shared" si="72"/>
        <v>0</v>
      </c>
      <c r="Q328" s="148">
        <v>0</v>
      </c>
      <c r="R328" s="148">
        <f t="shared" si="73"/>
        <v>0</v>
      </c>
      <c r="S328" s="148">
        <v>0</v>
      </c>
      <c r="T328" s="149">
        <f t="shared" si="74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0" t="s">
        <v>157</v>
      </c>
      <c r="AT328" s="150" t="s">
        <v>153</v>
      </c>
      <c r="AU328" s="150" t="s">
        <v>158</v>
      </c>
      <c r="AY328" s="14" t="s">
        <v>150</v>
      </c>
      <c r="BE328" s="151">
        <f t="shared" si="75"/>
        <v>0</v>
      </c>
      <c r="BF328" s="151">
        <f t="shared" si="76"/>
        <v>0</v>
      </c>
      <c r="BG328" s="151">
        <f t="shared" si="77"/>
        <v>0</v>
      </c>
      <c r="BH328" s="151">
        <f t="shared" si="78"/>
        <v>0</v>
      </c>
      <c r="BI328" s="151">
        <f t="shared" si="79"/>
        <v>0</v>
      </c>
      <c r="BJ328" s="14" t="s">
        <v>158</v>
      </c>
      <c r="BK328" s="151">
        <f t="shared" si="80"/>
        <v>0</v>
      </c>
      <c r="BL328" s="14" t="s">
        <v>157</v>
      </c>
      <c r="BM328" s="150" t="s">
        <v>924</v>
      </c>
    </row>
    <row r="329" spans="1:65" s="2" customFormat="1" ht="21.75" customHeight="1">
      <c r="A329" s="26"/>
      <c r="B329" s="138"/>
      <c r="C329" s="152" t="s">
        <v>517</v>
      </c>
      <c r="D329" s="152" t="s">
        <v>188</v>
      </c>
      <c r="E329" s="153" t="s">
        <v>1896</v>
      </c>
      <c r="F329" s="154" t="s">
        <v>1897</v>
      </c>
      <c r="G329" s="155" t="s">
        <v>463</v>
      </c>
      <c r="H329" s="156">
        <v>1</v>
      </c>
      <c r="I329" s="157"/>
      <c r="J329" s="157"/>
      <c r="K329" s="158"/>
      <c r="L329" s="159"/>
      <c r="M329" s="160" t="s">
        <v>1</v>
      </c>
      <c r="N329" s="161" t="s">
        <v>33</v>
      </c>
      <c r="O329" s="148">
        <v>0</v>
      </c>
      <c r="P329" s="148">
        <f t="shared" si="72"/>
        <v>0</v>
      </c>
      <c r="Q329" s="148">
        <v>0</v>
      </c>
      <c r="R329" s="148">
        <f t="shared" si="73"/>
        <v>0</v>
      </c>
      <c r="S329" s="148">
        <v>0</v>
      </c>
      <c r="T329" s="149">
        <f t="shared" si="74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0" t="s">
        <v>169</v>
      </c>
      <c r="AT329" s="150" t="s">
        <v>188</v>
      </c>
      <c r="AU329" s="150" t="s">
        <v>158</v>
      </c>
      <c r="AY329" s="14" t="s">
        <v>150</v>
      </c>
      <c r="BE329" s="151">
        <f t="shared" si="75"/>
        <v>0</v>
      </c>
      <c r="BF329" s="151">
        <f t="shared" si="76"/>
        <v>0</v>
      </c>
      <c r="BG329" s="151">
        <f t="shared" si="77"/>
        <v>0</v>
      </c>
      <c r="BH329" s="151">
        <f t="shared" si="78"/>
        <v>0</v>
      </c>
      <c r="BI329" s="151">
        <f t="shared" si="79"/>
        <v>0</v>
      </c>
      <c r="BJ329" s="14" t="s">
        <v>158</v>
      </c>
      <c r="BK329" s="151">
        <f t="shared" si="80"/>
        <v>0</v>
      </c>
      <c r="BL329" s="14" t="s">
        <v>157</v>
      </c>
      <c r="BM329" s="150" t="s">
        <v>931</v>
      </c>
    </row>
    <row r="330" spans="1:65" s="2" customFormat="1" ht="16.5" customHeight="1">
      <c r="A330" s="26"/>
      <c r="B330" s="138"/>
      <c r="C330" s="139" t="s">
        <v>860</v>
      </c>
      <c r="D330" s="139" t="s">
        <v>153</v>
      </c>
      <c r="E330" s="140" t="s">
        <v>1898</v>
      </c>
      <c r="F330" s="141" t="s">
        <v>1899</v>
      </c>
      <c r="G330" s="142" t="s">
        <v>463</v>
      </c>
      <c r="H330" s="143">
        <v>1</v>
      </c>
      <c r="I330" s="144"/>
      <c r="J330" s="144"/>
      <c r="K330" s="145"/>
      <c r="L330" s="27"/>
      <c r="M330" s="146" t="s">
        <v>1</v>
      </c>
      <c r="N330" s="147" t="s">
        <v>33</v>
      </c>
      <c r="O330" s="148">
        <v>0</v>
      </c>
      <c r="P330" s="148">
        <f t="shared" si="72"/>
        <v>0</v>
      </c>
      <c r="Q330" s="148">
        <v>0</v>
      </c>
      <c r="R330" s="148">
        <f t="shared" si="73"/>
        <v>0</v>
      </c>
      <c r="S330" s="148">
        <v>0</v>
      </c>
      <c r="T330" s="149">
        <f t="shared" si="74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0" t="s">
        <v>157</v>
      </c>
      <c r="AT330" s="150" t="s">
        <v>153</v>
      </c>
      <c r="AU330" s="150" t="s">
        <v>158</v>
      </c>
      <c r="AY330" s="14" t="s">
        <v>150</v>
      </c>
      <c r="BE330" s="151">
        <f t="shared" si="75"/>
        <v>0</v>
      </c>
      <c r="BF330" s="151">
        <f t="shared" si="76"/>
        <v>0</v>
      </c>
      <c r="BG330" s="151">
        <f t="shared" si="77"/>
        <v>0</v>
      </c>
      <c r="BH330" s="151">
        <f t="shared" si="78"/>
        <v>0</v>
      </c>
      <c r="BI330" s="151">
        <f t="shared" si="79"/>
        <v>0</v>
      </c>
      <c r="BJ330" s="14" t="s">
        <v>158</v>
      </c>
      <c r="BK330" s="151">
        <f t="shared" si="80"/>
        <v>0</v>
      </c>
      <c r="BL330" s="14" t="s">
        <v>157</v>
      </c>
      <c r="BM330" s="150" t="s">
        <v>914</v>
      </c>
    </row>
    <row r="331" spans="1:65" s="2" customFormat="1" ht="21.75" customHeight="1">
      <c r="A331" s="26"/>
      <c r="B331" s="138"/>
      <c r="C331" s="152" t="s">
        <v>520</v>
      </c>
      <c r="D331" s="152" t="s">
        <v>188</v>
      </c>
      <c r="E331" s="153" t="s">
        <v>1900</v>
      </c>
      <c r="F331" s="154" t="s">
        <v>1901</v>
      </c>
      <c r="G331" s="155" t="s">
        <v>463</v>
      </c>
      <c r="H331" s="156">
        <v>1</v>
      </c>
      <c r="I331" s="157"/>
      <c r="J331" s="157"/>
      <c r="K331" s="158"/>
      <c r="L331" s="159"/>
      <c r="M331" s="160" t="s">
        <v>1</v>
      </c>
      <c r="N331" s="161" t="s">
        <v>33</v>
      </c>
      <c r="O331" s="148">
        <v>0</v>
      </c>
      <c r="P331" s="148">
        <f t="shared" si="72"/>
        <v>0</v>
      </c>
      <c r="Q331" s="148">
        <v>0</v>
      </c>
      <c r="R331" s="148">
        <f t="shared" si="73"/>
        <v>0</v>
      </c>
      <c r="S331" s="148">
        <v>0</v>
      </c>
      <c r="T331" s="149">
        <f t="shared" si="74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0" t="s">
        <v>169</v>
      </c>
      <c r="AT331" s="150" t="s">
        <v>188</v>
      </c>
      <c r="AU331" s="150" t="s">
        <v>158</v>
      </c>
      <c r="AY331" s="14" t="s">
        <v>150</v>
      </c>
      <c r="BE331" s="151">
        <f t="shared" si="75"/>
        <v>0</v>
      </c>
      <c r="BF331" s="151">
        <f t="shared" si="76"/>
        <v>0</v>
      </c>
      <c r="BG331" s="151">
        <f t="shared" si="77"/>
        <v>0</v>
      </c>
      <c r="BH331" s="151">
        <f t="shared" si="78"/>
        <v>0</v>
      </c>
      <c r="BI331" s="151">
        <f t="shared" si="79"/>
        <v>0</v>
      </c>
      <c r="BJ331" s="14" t="s">
        <v>158</v>
      </c>
      <c r="BK331" s="151">
        <f t="shared" si="80"/>
        <v>0</v>
      </c>
      <c r="BL331" s="14" t="s">
        <v>157</v>
      </c>
      <c r="BM331" s="150" t="s">
        <v>935</v>
      </c>
    </row>
    <row r="332" spans="1:65" s="2" customFormat="1" ht="16.5" customHeight="1">
      <c r="A332" s="26"/>
      <c r="B332" s="138"/>
      <c r="C332" s="139" t="s">
        <v>867</v>
      </c>
      <c r="D332" s="139" t="s">
        <v>153</v>
      </c>
      <c r="E332" s="140" t="s">
        <v>1898</v>
      </c>
      <c r="F332" s="141" t="s">
        <v>1899</v>
      </c>
      <c r="G332" s="142" t="s">
        <v>463</v>
      </c>
      <c r="H332" s="143">
        <v>1</v>
      </c>
      <c r="I332" s="144"/>
      <c r="J332" s="144"/>
      <c r="K332" s="145"/>
      <c r="L332" s="27"/>
      <c r="M332" s="146" t="s">
        <v>1</v>
      </c>
      <c r="N332" s="147" t="s">
        <v>33</v>
      </c>
      <c r="O332" s="148">
        <v>0</v>
      </c>
      <c r="P332" s="148">
        <f t="shared" si="72"/>
        <v>0</v>
      </c>
      <c r="Q332" s="148">
        <v>0</v>
      </c>
      <c r="R332" s="148">
        <f t="shared" si="73"/>
        <v>0</v>
      </c>
      <c r="S332" s="148">
        <v>0</v>
      </c>
      <c r="T332" s="149">
        <f t="shared" si="74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0" t="s">
        <v>157</v>
      </c>
      <c r="AT332" s="150" t="s">
        <v>153</v>
      </c>
      <c r="AU332" s="150" t="s">
        <v>158</v>
      </c>
      <c r="AY332" s="14" t="s">
        <v>150</v>
      </c>
      <c r="BE332" s="151">
        <f t="shared" si="75"/>
        <v>0</v>
      </c>
      <c r="BF332" s="151">
        <f t="shared" si="76"/>
        <v>0</v>
      </c>
      <c r="BG332" s="151">
        <f t="shared" si="77"/>
        <v>0</v>
      </c>
      <c r="BH332" s="151">
        <f t="shared" si="78"/>
        <v>0</v>
      </c>
      <c r="BI332" s="151">
        <f t="shared" si="79"/>
        <v>0</v>
      </c>
      <c r="BJ332" s="14" t="s">
        <v>158</v>
      </c>
      <c r="BK332" s="151">
        <f t="shared" si="80"/>
        <v>0</v>
      </c>
      <c r="BL332" s="14" t="s">
        <v>157</v>
      </c>
      <c r="BM332" s="150" t="s">
        <v>928</v>
      </c>
    </row>
    <row r="333" spans="1:65" s="2" customFormat="1" ht="21.75" customHeight="1">
      <c r="A333" s="26"/>
      <c r="B333" s="138"/>
      <c r="C333" s="152" t="s">
        <v>524</v>
      </c>
      <c r="D333" s="152" t="s">
        <v>188</v>
      </c>
      <c r="E333" s="153" t="s">
        <v>1902</v>
      </c>
      <c r="F333" s="154" t="s">
        <v>1903</v>
      </c>
      <c r="G333" s="155" t="s">
        <v>463</v>
      </c>
      <c r="H333" s="156">
        <v>1</v>
      </c>
      <c r="I333" s="157"/>
      <c r="J333" s="157"/>
      <c r="K333" s="158"/>
      <c r="L333" s="159"/>
      <c r="M333" s="160" t="s">
        <v>1</v>
      </c>
      <c r="N333" s="161" t="s">
        <v>33</v>
      </c>
      <c r="O333" s="148">
        <v>0</v>
      </c>
      <c r="P333" s="148">
        <f t="shared" si="72"/>
        <v>0</v>
      </c>
      <c r="Q333" s="148">
        <v>0</v>
      </c>
      <c r="R333" s="148">
        <f t="shared" si="73"/>
        <v>0</v>
      </c>
      <c r="S333" s="148">
        <v>0</v>
      </c>
      <c r="T333" s="149">
        <f t="shared" si="74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0" t="s">
        <v>169</v>
      </c>
      <c r="AT333" s="150" t="s">
        <v>188</v>
      </c>
      <c r="AU333" s="150" t="s">
        <v>158</v>
      </c>
      <c r="AY333" s="14" t="s">
        <v>150</v>
      </c>
      <c r="BE333" s="151">
        <f t="shared" si="75"/>
        <v>0</v>
      </c>
      <c r="BF333" s="151">
        <f t="shared" si="76"/>
        <v>0</v>
      </c>
      <c r="BG333" s="151">
        <f t="shared" si="77"/>
        <v>0</v>
      </c>
      <c r="BH333" s="151">
        <f t="shared" si="78"/>
        <v>0</v>
      </c>
      <c r="BI333" s="151">
        <f t="shared" si="79"/>
        <v>0</v>
      </c>
      <c r="BJ333" s="14" t="s">
        <v>158</v>
      </c>
      <c r="BK333" s="151">
        <f t="shared" si="80"/>
        <v>0</v>
      </c>
      <c r="BL333" s="14" t="s">
        <v>157</v>
      </c>
      <c r="BM333" s="150" t="s">
        <v>910</v>
      </c>
    </row>
    <row r="334" spans="1:65" s="2" customFormat="1" ht="21.75" customHeight="1">
      <c r="A334" s="26"/>
      <c r="B334" s="138"/>
      <c r="C334" s="139" t="s">
        <v>874</v>
      </c>
      <c r="D334" s="139" t="s">
        <v>153</v>
      </c>
      <c r="E334" s="140" t="s">
        <v>1904</v>
      </c>
      <c r="F334" s="141" t="s">
        <v>1905</v>
      </c>
      <c r="G334" s="142" t="s">
        <v>463</v>
      </c>
      <c r="H334" s="143">
        <v>1</v>
      </c>
      <c r="I334" s="144"/>
      <c r="J334" s="144"/>
      <c r="K334" s="145"/>
      <c r="L334" s="27"/>
      <c r="M334" s="146" t="s">
        <v>1</v>
      </c>
      <c r="N334" s="147" t="s">
        <v>33</v>
      </c>
      <c r="O334" s="148">
        <v>0</v>
      </c>
      <c r="P334" s="148">
        <f t="shared" si="72"/>
        <v>0</v>
      </c>
      <c r="Q334" s="148">
        <v>0</v>
      </c>
      <c r="R334" s="148">
        <f t="shared" si="73"/>
        <v>0</v>
      </c>
      <c r="S334" s="148">
        <v>0</v>
      </c>
      <c r="T334" s="149">
        <f t="shared" si="74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0" t="s">
        <v>157</v>
      </c>
      <c r="AT334" s="150" t="s">
        <v>153</v>
      </c>
      <c r="AU334" s="150" t="s">
        <v>158</v>
      </c>
      <c r="AY334" s="14" t="s">
        <v>150</v>
      </c>
      <c r="BE334" s="151">
        <f t="shared" si="75"/>
        <v>0</v>
      </c>
      <c r="BF334" s="151">
        <f t="shared" si="76"/>
        <v>0</v>
      </c>
      <c r="BG334" s="151">
        <f t="shared" si="77"/>
        <v>0</v>
      </c>
      <c r="BH334" s="151">
        <f t="shared" si="78"/>
        <v>0</v>
      </c>
      <c r="BI334" s="151">
        <f t="shared" si="79"/>
        <v>0</v>
      </c>
      <c r="BJ334" s="14" t="s">
        <v>158</v>
      </c>
      <c r="BK334" s="151">
        <f t="shared" si="80"/>
        <v>0</v>
      </c>
      <c r="BL334" s="14" t="s">
        <v>157</v>
      </c>
      <c r="BM334" s="150" t="s">
        <v>938</v>
      </c>
    </row>
    <row r="335" spans="1:65" s="2" customFormat="1" ht="21.75" customHeight="1">
      <c r="A335" s="26"/>
      <c r="B335" s="138"/>
      <c r="C335" s="152" t="s">
        <v>527</v>
      </c>
      <c r="D335" s="152" t="s">
        <v>188</v>
      </c>
      <c r="E335" s="153" t="s">
        <v>1906</v>
      </c>
      <c r="F335" s="154" t="s">
        <v>1907</v>
      </c>
      <c r="G335" s="155" t="s">
        <v>463</v>
      </c>
      <c r="H335" s="156">
        <v>1</v>
      </c>
      <c r="I335" s="157"/>
      <c r="J335" s="157"/>
      <c r="K335" s="158"/>
      <c r="L335" s="159"/>
      <c r="M335" s="160" t="s">
        <v>1</v>
      </c>
      <c r="N335" s="161" t="s">
        <v>33</v>
      </c>
      <c r="O335" s="148">
        <v>0</v>
      </c>
      <c r="P335" s="148">
        <f t="shared" si="72"/>
        <v>0</v>
      </c>
      <c r="Q335" s="148">
        <v>0</v>
      </c>
      <c r="R335" s="148">
        <f t="shared" si="73"/>
        <v>0</v>
      </c>
      <c r="S335" s="148">
        <v>0</v>
      </c>
      <c r="T335" s="149">
        <f t="shared" si="74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0" t="s">
        <v>169</v>
      </c>
      <c r="AT335" s="150" t="s">
        <v>188</v>
      </c>
      <c r="AU335" s="150" t="s">
        <v>158</v>
      </c>
      <c r="AY335" s="14" t="s">
        <v>150</v>
      </c>
      <c r="BE335" s="151">
        <f t="shared" si="75"/>
        <v>0</v>
      </c>
      <c r="BF335" s="151">
        <f t="shared" si="76"/>
        <v>0</v>
      </c>
      <c r="BG335" s="151">
        <f t="shared" si="77"/>
        <v>0</v>
      </c>
      <c r="BH335" s="151">
        <f t="shared" si="78"/>
        <v>0</v>
      </c>
      <c r="BI335" s="151">
        <f t="shared" si="79"/>
        <v>0</v>
      </c>
      <c r="BJ335" s="14" t="s">
        <v>158</v>
      </c>
      <c r="BK335" s="151">
        <f t="shared" si="80"/>
        <v>0</v>
      </c>
      <c r="BL335" s="14" t="s">
        <v>157</v>
      </c>
      <c r="BM335" s="150" t="s">
        <v>1908</v>
      </c>
    </row>
    <row r="336" spans="1:65" s="2" customFormat="1" ht="21.75" customHeight="1">
      <c r="A336" s="26"/>
      <c r="B336" s="138"/>
      <c r="C336" s="139" t="s">
        <v>881</v>
      </c>
      <c r="D336" s="139" t="s">
        <v>153</v>
      </c>
      <c r="E336" s="140" t="s">
        <v>1909</v>
      </c>
      <c r="F336" s="141" t="s">
        <v>1910</v>
      </c>
      <c r="G336" s="142" t="s">
        <v>463</v>
      </c>
      <c r="H336" s="143">
        <v>3</v>
      </c>
      <c r="I336" s="144"/>
      <c r="J336" s="144"/>
      <c r="K336" s="145"/>
      <c r="L336" s="27"/>
      <c r="M336" s="146" t="s">
        <v>1</v>
      </c>
      <c r="N336" s="147" t="s">
        <v>33</v>
      </c>
      <c r="O336" s="148">
        <v>0</v>
      </c>
      <c r="P336" s="148">
        <f t="shared" si="72"/>
        <v>0</v>
      </c>
      <c r="Q336" s="148">
        <v>0</v>
      </c>
      <c r="R336" s="148">
        <f t="shared" si="73"/>
        <v>0</v>
      </c>
      <c r="S336" s="148">
        <v>0</v>
      </c>
      <c r="T336" s="149">
        <f t="shared" si="74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0" t="s">
        <v>157</v>
      </c>
      <c r="AT336" s="150" t="s">
        <v>153</v>
      </c>
      <c r="AU336" s="150" t="s">
        <v>158</v>
      </c>
      <c r="AY336" s="14" t="s">
        <v>150</v>
      </c>
      <c r="BE336" s="151">
        <f t="shared" si="75"/>
        <v>0</v>
      </c>
      <c r="BF336" s="151">
        <f t="shared" si="76"/>
        <v>0</v>
      </c>
      <c r="BG336" s="151">
        <f t="shared" si="77"/>
        <v>0</v>
      </c>
      <c r="BH336" s="151">
        <f t="shared" si="78"/>
        <v>0</v>
      </c>
      <c r="BI336" s="151">
        <f t="shared" si="79"/>
        <v>0</v>
      </c>
      <c r="BJ336" s="14" t="s">
        <v>158</v>
      </c>
      <c r="BK336" s="151">
        <f t="shared" si="80"/>
        <v>0</v>
      </c>
      <c r="BL336" s="14" t="s">
        <v>157</v>
      </c>
      <c r="BM336" s="150" t="s">
        <v>1911</v>
      </c>
    </row>
    <row r="337" spans="1:65" s="2" customFormat="1" ht="44.25" customHeight="1">
      <c r="A337" s="26"/>
      <c r="B337" s="138"/>
      <c r="C337" s="152" t="s">
        <v>531</v>
      </c>
      <c r="D337" s="152" t="s">
        <v>188</v>
      </c>
      <c r="E337" s="153" t="s">
        <v>1912</v>
      </c>
      <c r="F337" s="154" t="s">
        <v>1913</v>
      </c>
      <c r="G337" s="155" t="s">
        <v>463</v>
      </c>
      <c r="H337" s="156">
        <v>3</v>
      </c>
      <c r="I337" s="157"/>
      <c r="J337" s="157"/>
      <c r="K337" s="158"/>
      <c r="L337" s="159"/>
      <c r="M337" s="160" t="s">
        <v>1</v>
      </c>
      <c r="N337" s="161" t="s">
        <v>33</v>
      </c>
      <c r="O337" s="148">
        <v>0</v>
      </c>
      <c r="P337" s="148">
        <f t="shared" si="72"/>
        <v>0</v>
      </c>
      <c r="Q337" s="148">
        <v>0</v>
      </c>
      <c r="R337" s="148">
        <f t="shared" si="73"/>
        <v>0</v>
      </c>
      <c r="S337" s="148">
        <v>0</v>
      </c>
      <c r="T337" s="149">
        <f t="shared" si="74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0" t="s">
        <v>169</v>
      </c>
      <c r="AT337" s="150" t="s">
        <v>188</v>
      </c>
      <c r="AU337" s="150" t="s">
        <v>158</v>
      </c>
      <c r="AY337" s="14" t="s">
        <v>150</v>
      </c>
      <c r="BE337" s="151">
        <f t="shared" si="75"/>
        <v>0</v>
      </c>
      <c r="BF337" s="151">
        <f t="shared" si="76"/>
        <v>0</v>
      </c>
      <c r="BG337" s="151">
        <f t="shared" si="77"/>
        <v>0</v>
      </c>
      <c r="BH337" s="151">
        <f t="shared" si="78"/>
        <v>0</v>
      </c>
      <c r="BI337" s="151">
        <f t="shared" si="79"/>
        <v>0</v>
      </c>
      <c r="BJ337" s="14" t="s">
        <v>158</v>
      </c>
      <c r="BK337" s="151">
        <f t="shared" si="80"/>
        <v>0</v>
      </c>
      <c r="BL337" s="14" t="s">
        <v>157</v>
      </c>
      <c r="BM337" s="150" t="s">
        <v>1914</v>
      </c>
    </row>
    <row r="338" spans="1:65" s="2" customFormat="1" ht="33" customHeight="1">
      <c r="A338" s="26"/>
      <c r="B338" s="138"/>
      <c r="C338" s="152" t="s">
        <v>888</v>
      </c>
      <c r="D338" s="152" t="s">
        <v>188</v>
      </c>
      <c r="E338" s="153" t="s">
        <v>1915</v>
      </c>
      <c r="F338" s="154" t="s">
        <v>1916</v>
      </c>
      <c r="G338" s="155" t="s">
        <v>463</v>
      </c>
      <c r="H338" s="156">
        <v>3</v>
      </c>
      <c r="I338" s="157"/>
      <c r="J338" s="157"/>
      <c r="K338" s="158"/>
      <c r="L338" s="159"/>
      <c r="M338" s="160" t="s">
        <v>1</v>
      </c>
      <c r="N338" s="161" t="s">
        <v>33</v>
      </c>
      <c r="O338" s="148">
        <v>0</v>
      </c>
      <c r="P338" s="148">
        <f t="shared" si="72"/>
        <v>0</v>
      </c>
      <c r="Q338" s="148">
        <v>0</v>
      </c>
      <c r="R338" s="148">
        <f t="shared" si="73"/>
        <v>0</v>
      </c>
      <c r="S338" s="148">
        <v>0</v>
      </c>
      <c r="T338" s="149">
        <f t="shared" si="74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0" t="s">
        <v>169</v>
      </c>
      <c r="AT338" s="150" t="s">
        <v>188</v>
      </c>
      <c r="AU338" s="150" t="s">
        <v>158</v>
      </c>
      <c r="AY338" s="14" t="s">
        <v>150</v>
      </c>
      <c r="BE338" s="151">
        <f t="shared" si="75"/>
        <v>0</v>
      </c>
      <c r="BF338" s="151">
        <f t="shared" si="76"/>
        <v>0</v>
      </c>
      <c r="BG338" s="151">
        <f t="shared" si="77"/>
        <v>0</v>
      </c>
      <c r="BH338" s="151">
        <f t="shared" si="78"/>
        <v>0</v>
      </c>
      <c r="BI338" s="151">
        <f t="shared" si="79"/>
        <v>0</v>
      </c>
      <c r="BJ338" s="14" t="s">
        <v>158</v>
      </c>
      <c r="BK338" s="151">
        <f t="shared" si="80"/>
        <v>0</v>
      </c>
      <c r="BL338" s="14" t="s">
        <v>157</v>
      </c>
      <c r="BM338" s="150" t="s">
        <v>1917</v>
      </c>
    </row>
    <row r="339" spans="1:65" s="2" customFormat="1" ht="21.75" customHeight="1">
      <c r="A339" s="26"/>
      <c r="B339" s="138"/>
      <c r="C339" s="139" t="s">
        <v>534</v>
      </c>
      <c r="D339" s="139" t="s">
        <v>153</v>
      </c>
      <c r="E339" s="140" t="s">
        <v>1918</v>
      </c>
      <c r="F339" s="141" t="s">
        <v>1919</v>
      </c>
      <c r="G339" s="142" t="s">
        <v>463</v>
      </c>
      <c r="H339" s="143">
        <v>6</v>
      </c>
      <c r="I339" s="144"/>
      <c r="J339" s="144"/>
      <c r="K339" s="145"/>
      <c r="L339" s="27"/>
      <c r="M339" s="146" t="s">
        <v>1</v>
      </c>
      <c r="N339" s="147" t="s">
        <v>33</v>
      </c>
      <c r="O339" s="148">
        <v>0</v>
      </c>
      <c r="P339" s="148">
        <f t="shared" si="72"/>
        <v>0</v>
      </c>
      <c r="Q339" s="148">
        <v>0</v>
      </c>
      <c r="R339" s="148">
        <f t="shared" si="73"/>
        <v>0</v>
      </c>
      <c r="S339" s="148">
        <v>0</v>
      </c>
      <c r="T339" s="149">
        <f t="shared" si="74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0" t="s">
        <v>157</v>
      </c>
      <c r="AT339" s="150" t="s">
        <v>153</v>
      </c>
      <c r="AU339" s="150" t="s">
        <v>158</v>
      </c>
      <c r="AY339" s="14" t="s">
        <v>150</v>
      </c>
      <c r="BE339" s="151">
        <f t="shared" si="75"/>
        <v>0</v>
      </c>
      <c r="BF339" s="151">
        <f t="shared" si="76"/>
        <v>0</v>
      </c>
      <c r="BG339" s="151">
        <f t="shared" si="77"/>
        <v>0</v>
      </c>
      <c r="BH339" s="151">
        <f t="shared" si="78"/>
        <v>0</v>
      </c>
      <c r="BI339" s="151">
        <f t="shared" si="79"/>
        <v>0</v>
      </c>
      <c r="BJ339" s="14" t="s">
        <v>158</v>
      </c>
      <c r="BK339" s="151">
        <f t="shared" si="80"/>
        <v>0</v>
      </c>
      <c r="BL339" s="14" t="s">
        <v>157</v>
      </c>
      <c r="BM339" s="150" t="s">
        <v>1920</v>
      </c>
    </row>
    <row r="340" spans="1:65" s="2" customFormat="1" ht="44.25" customHeight="1">
      <c r="A340" s="26"/>
      <c r="B340" s="138"/>
      <c r="C340" s="152" t="s">
        <v>895</v>
      </c>
      <c r="D340" s="152" t="s">
        <v>188</v>
      </c>
      <c r="E340" s="153" t="s">
        <v>1921</v>
      </c>
      <c r="F340" s="154" t="s">
        <v>1922</v>
      </c>
      <c r="G340" s="155" t="s">
        <v>463</v>
      </c>
      <c r="H340" s="156">
        <v>6</v>
      </c>
      <c r="I340" s="157"/>
      <c r="J340" s="157"/>
      <c r="K340" s="158"/>
      <c r="L340" s="159"/>
      <c r="M340" s="160" t="s">
        <v>1</v>
      </c>
      <c r="N340" s="161" t="s">
        <v>33</v>
      </c>
      <c r="O340" s="148">
        <v>0</v>
      </c>
      <c r="P340" s="148">
        <f t="shared" si="72"/>
        <v>0</v>
      </c>
      <c r="Q340" s="148">
        <v>0</v>
      </c>
      <c r="R340" s="148">
        <f t="shared" si="73"/>
        <v>0</v>
      </c>
      <c r="S340" s="148">
        <v>0</v>
      </c>
      <c r="T340" s="149">
        <f t="shared" si="74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0" t="s">
        <v>169</v>
      </c>
      <c r="AT340" s="150" t="s">
        <v>188</v>
      </c>
      <c r="AU340" s="150" t="s">
        <v>158</v>
      </c>
      <c r="AY340" s="14" t="s">
        <v>150</v>
      </c>
      <c r="BE340" s="151">
        <f t="shared" si="75"/>
        <v>0</v>
      </c>
      <c r="BF340" s="151">
        <f t="shared" si="76"/>
        <v>0</v>
      </c>
      <c r="BG340" s="151">
        <f t="shared" si="77"/>
        <v>0</v>
      </c>
      <c r="BH340" s="151">
        <f t="shared" si="78"/>
        <v>0</v>
      </c>
      <c r="BI340" s="151">
        <f t="shared" si="79"/>
        <v>0</v>
      </c>
      <c r="BJ340" s="14" t="s">
        <v>158</v>
      </c>
      <c r="BK340" s="151">
        <f t="shared" si="80"/>
        <v>0</v>
      </c>
      <c r="BL340" s="14" t="s">
        <v>157</v>
      </c>
      <c r="BM340" s="150" t="s">
        <v>1923</v>
      </c>
    </row>
    <row r="341" spans="1:65" s="2" customFormat="1" ht="21.75" customHeight="1">
      <c r="A341" s="26"/>
      <c r="B341" s="138"/>
      <c r="C341" s="139" t="s">
        <v>538</v>
      </c>
      <c r="D341" s="139" t="s">
        <v>153</v>
      </c>
      <c r="E341" s="140" t="s">
        <v>1924</v>
      </c>
      <c r="F341" s="141" t="s">
        <v>1925</v>
      </c>
      <c r="G341" s="142" t="s">
        <v>463</v>
      </c>
      <c r="H341" s="143">
        <v>1</v>
      </c>
      <c r="I341" s="144"/>
      <c r="J341" s="144"/>
      <c r="K341" s="145"/>
      <c r="L341" s="27"/>
      <c r="M341" s="146" t="s">
        <v>1</v>
      </c>
      <c r="N341" s="147" t="s">
        <v>33</v>
      </c>
      <c r="O341" s="148">
        <v>0</v>
      </c>
      <c r="P341" s="148">
        <f t="shared" si="72"/>
        <v>0</v>
      </c>
      <c r="Q341" s="148">
        <v>0</v>
      </c>
      <c r="R341" s="148">
        <f t="shared" si="73"/>
        <v>0</v>
      </c>
      <c r="S341" s="148">
        <v>0</v>
      </c>
      <c r="T341" s="149">
        <f t="shared" si="74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0" t="s">
        <v>157</v>
      </c>
      <c r="AT341" s="150" t="s">
        <v>153</v>
      </c>
      <c r="AU341" s="150" t="s">
        <v>158</v>
      </c>
      <c r="AY341" s="14" t="s">
        <v>150</v>
      </c>
      <c r="BE341" s="151">
        <f t="shared" si="75"/>
        <v>0</v>
      </c>
      <c r="BF341" s="151">
        <f t="shared" si="76"/>
        <v>0</v>
      </c>
      <c r="BG341" s="151">
        <f t="shared" si="77"/>
        <v>0</v>
      </c>
      <c r="BH341" s="151">
        <f t="shared" si="78"/>
        <v>0</v>
      </c>
      <c r="BI341" s="151">
        <f t="shared" si="79"/>
        <v>0</v>
      </c>
      <c r="BJ341" s="14" t="s">
        <v>158</v>
      </c>
      <c r="BK341" s="151">
        <f t="shared" si="80"/>
        <v>0</v>
      </c>
      <c r="BL341" s="14" t="s">
        <v>157</v>
      </c>
      <c r="BM341" s="150" t="s">
        <v>1926</v>
      </c>
    </row>
    <row r="342" spans="1:65" s="2" customFormat="1" ht="44.25" customHeight="1">
      <c r="A342" s="26"/>
      <c r="B342" s="138"/>
      <c r="C342" s="152" t="s">
        <v>904</v>
      </c>
      <c r="D342" s="152" t="s">
        <v>188</v>
      </c>
      <c r="E342" s="153" t="s">
        <v>1927</v>
      </c>
      <c r="F342" s="154" t="s">
        <v>1928</v>
      </c>
      <c r="G342" s="155" t="s">
        <v>463</v>
      </c>
      <c r="H342" s="156">
        <v>1</v>
      </c>
      <c r="I342" s="157"/>
      <c r="J342" s="157"/>
      <c r="K342" s="158"/>
      <c r="L342" s="159"/>
      <c r="M342" s="160" t="s">
        <v>1</v>
      </c>
      <c r="N342" s="161" t="s">
        <v>33</v>
      </c>
      <c r="O342" s="148">
        <v>0</v>
      </c>
      <c r="P342" s="148">
        <f t="shared" si="72"/>
        <v>0</v>
      </c>
      <c r="Q342" s="148">
        <v>0</v>
      </c>
      <c r="R342" s="148">
        <f t="shared" si="73"/>
        <v>0</v>
      </c>
      <c r="S342" s="148">
        <v>0</v>
      </c>
      <c r="T342" s="149">
        <f t="shared" si="74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0" t="s">
        <v>169</v>
      </c>
      <c r="AT342" s="150" t="s">
        <v>188</v>
      </c>
      <c r="AU342" s="150" t="s">
        <v>158</v>
      </c>
      <c r="AY342" s="14" t="s">
        <v>150</v>
      </c>
      <c r="BE342" s="151">
        <f t="shared" si="75"/>
        <v>0</v>
      </c>
      <c r="BF342" s="151">
        <f t="shared" si="76"/>
        <v>0</v>
      </c>
      <c r="BG342" s="151">
        <f t="shared" si="77"/>
        <v>0</v>
      </c>
      <c r="BH342" s="151">
        <f t="shared" si="78"/>
        <v>0</v>
      </c>
      <c r="BI342" s="151">
        <f t="shared" si="79"/>
        <v>0</v>
      </c>
      <c r="BJ342" s="14" t="s">
        <v>158</v>
      </c>
      <c r="BK342" s="151">
        <f t="shared" si="80"/>
        <v>0</v>
      </c>
      <c r="BL342" s="14" t="s">
        <v>157</v>
      </c>
      <c r="BM342" s="150" t="s">
        <v>970</v>
      </c>
    </row>
    <row r="343" spans="1:65" s="2" customFormat="1" ht="16.5" customHeight="1">
      <c r="A343" s="26"/>
      <c r="B343" s="138"/>
      <c r="C343" s="139" t="s">
        <v>541</v>
      </c>
      <c r="D343" s="139" t="s">
        <v>153</v>
      </c>
      <c r="E343" s="140" t="s">
        <v>1929</v>
      </c>
      <c r="F343" s="141" t="s">
        <v>1930</v>
      </c>
      <c r="G343" s="142" t="s">
        <v>463</v>
      </c>
      <c r="H343" s="143">
        <v>3</v>
      </c>
      <c r="I343" s="144"/>
      <c r="J343" s="144"/>
      <c r="K343" s="145"/>
      <c r="L343" s="27"/>
      <c r="M343" s="146" t="s">
        <v>1</v>
      </c>
      <c r="N343" s="147" t="s">
        <v>33</v>
      </c>
      <c r="O343" s="148">
        <v>0</v>
      </c>
      <c r="P343" s="148">
        <f t="shared" si="72"/>
        <v>0</v>
      </c>
      <c r="Q343" s="148">
        <v>0</v>
      </c>
      <c r="R343" s="148">
        <f t="shared" si="73"/>
        <v>0</v>
      </c>
      <c r="S343" s="148">
        <v>0</v>
      </c>
      <c r="T343" s="149">
        <f t="shared" si="74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0" t="s">
        <v>157</v>
      </c>
      <c r="AT343" s="150" t="s">
        <v>153</v>
      </c>
      <c r="AU343" s="150" t="s">
        <v>158</v>
      </c>
      <c r="AY343" s="14" t="s">
        <v>150</v>
      </c>
      <c r="BE343" s="151">
        <f t="shared" si="75"/>
        <v>0</v>
      </c>
      <c r="BF343" s="151">
        <f t="shared" si="76"/>
        <v>0</v>
      </c>
      <c r="BG343" s="151">
        <f t="shared" si="77"/>
        <v>0</v>
      </c>
      <c r="BH343" s="151">
        <f t="shared" si="78"/>
        <v>0</v>
      </c>
      <c r="BI343" s="151">
        <f t="shared" si="79"/>
        <v>0</v>
      </c>
      <c r="BJ343" s="14" t="s">
        <v>158</v>
      </c>
      <c r="BK343" s="151">
        <f t="shared" si="80"/>
        <v>0</v>
      </c>
      <c r="BL343" s="14" t="s">
        <v>157</v>
      </c>
      <c r="BM343" s="150" t="s">
        <v>973</v>
      </c>
    </row>
    <row r="344" spans="1:65" s="2" customFormat="1" ht="33" customHeight="1">
      <c r="A344" s="26"/>
      <c r="B344" s="138"/>
      <c r="C344" s="152" t="s">
        <v>911</v>
      </c>
      <c r="D344" s="152" t="s">
        <v>188</v>
      </c>
      <c r="E344" s="153" t="s">
        <v>1931</v>
      </c>
      <c r="F344" s="154" t="s">
        <v>1932</v>
      </c>
      <c r="G344" s="155" t="s">
        <v>463</v>
      </c>
      <c r="H344" s="156">
        <v>3</v>
      </c>
      <c r="I344" s="157"/>
      <c r="J344" s="157"/>
      <c r="K344" s="158"/>
      <c r="L344" s="159"/>
      <c r="M344" s="160" t="s">
        <v>1</v>
      </c>
      <c r="N344" s="161" t="s">
        <v>33</v>
      </c>
      <c r="O344" s="148">
        <v>0</v>
      </c>
      <c r="P344" s="148">
        <f t="shared" si="72"/>
        <v>0</v>
      </c>
      <c r="Q344" s="148">
        <v>0</v>
      </c>
      <c r="R344" s="148">
        <f t="shared" si="73"/>
        <v>0</v>
      </c>
      <c r="S344" s="148">
        <v>0</v>
      </c>
      <c r="T344" s="149">
        <f t="shared" si="74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0" t="s">
        <v>169</v>
      </c>
      <c r="AT344" s="150" t="s">
        <v>188</v>
      </c>
      <c r="AU344" s="150" t="s">
        <v>158</v>
      </c>
      <c r="AY344" s="14" t="s">
        <v>150</v>
      </c>
      <c r="BE344" s="151">
        <f t="shared" si="75"/>
        <v>0</v>
      </c>
      <c r="BF344" s="151">
        <f t="shared" si="76"/>
        <v>0</v>
      </c>
      <c r="BG344" s="151">
        <f t="shared" si="77"/>
        <v>0</v>
      </c>
      <c r="BH344" s="151">
        <f t="shared" si="78"/>
        <v>0</v>
      </c>
      <c r="BI344" s="151">
        <f t="shared" si="79"/>
        <v>0</v>
      </c>
      <c r="BJ344" s="14" t="s">
        <v>158</v>
      </c>
      <c r="BK344" s="151">
        <f t="shared" si="80"/>
        <v>0</v>
      </c>
      <c r="BL344" s="14" t="s">
        <v>157</v>
      </c>
      <c r="BM344" s="150" t="s">
        <v>977</v>
      </c>
    </row>
    <row r="345" spans="1:65" s="2" customFormat="1" ht="21.75" customHeight="1">
      <c r="A345" s="26"/>
      <c r="B345" s="138"/>
      <c r="C345" s="139" t="s">
        <v>551</v>
      </c>
      <c r="D345" s="139" t="s">
        <v>153</v>
      </c>
      <c r="E345" s="140" t="s">
        <v>1933</v>
      </c>
      <c r="F345" s="141" t="s">
        <v>1934</v>
      </c>
      <c r="G345" s="142" t="s">
        <v>554</v>
      </c>
      <c r="H345" s="143">
        <v>4.7140000000000004</v>
      </c>
      <c r="I345" s="144"/>
      <c r="J345" s="144"/>
      <c r="K345" s="145"/>
      <c r="L345" s="27"/>
      <c r="M345" s="146" t="s">
        <v>1</v>
      </c>
      <c r="N345" s="147" t="s">
        <v>33</v>
      </c>
      <c r="O345" s="148">
        <v>0</v>
      </c>
      <c r="P345" s="148">
        <f t="shared" si="72"/>
        <v>0</v>
      </c>
      <c r="Q345" s="148">
        <v>0</v>
      </c>
      <c r="R345" s="148">
        <f t="shared" si="73"/>
        <v>0</v>
      </c>
      <c r="S345" s="148">
        <v>0</v>
      </c>
      <c r="T345" s="149">
        <f t="shared" si="74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0" t="s">
        <v>157</v>
      </c>
      <c r="AT345" s="150" t="s">
        <v>153</v>
      </c>
      <c r="AU345" s="150" t="s">
        <v>158</v>
      </c>
      <c r="AY345" s="14" t="s">
        <v>150</v>
      </c>
      <c r="BE345" s="151">
        <f t="shared" si="75"/>
        <v>0</v>
      </c>
      <c r="BF345" s="151">
        <f t="shared" si="76"/>
        <v>0</v>
      </c>
      <c r="BG345" s="151">
        <f t="shared" si="77"/>
        <v>0</v>
      </c>
      <c r="BH345" s="151">
        <f t="shared" si="78"/>
        <v>0</v>
      </c>
      <c r="BI345" s="151">
        <f t="shared" si="79"/>
        <v>0</v>
      </c>
      <c r="BJ345" s="14" t="s">
        <v>158</v>
      </c>
      <c r="BK345" s="151">
        <f t="shared" si="80"/>
        <v>0</v>
      </c>
      <c r="BL345" s="14" t="s">
        <v>157</v>
      </c>
      <c r="BM345" s="150" t="s">
        <v>981</v>
      </c>
    </row>
    <row r="346" spans="1:65" s="2" customFormat="1" ht="16.5" customHeight="1">
      <c r="A346" s="26"/>
      <c r="B346" s="138"/>
      <c r="C346" s="139" t="s">
        <v>918</v>
      </c>
      <c r="D346" s="139" t="s">
        <v>153</v>
      </c>
      <c r="E346" s="140" t="s">
        <v>1935</v>
      </c>
      <c r="F346" s="141" t="s">
        <v>1936</v>
      </c>
      <c r="G346" s="142" t="s">
        <v>1397</v>
      </c>
      <c r="H346" s="143">
        <v>12</v>
      </c>
      <c r="I346" s="144"/>
      <c r="J346" s="144"/>
      <c r="K346" s="145"/>
      <c r="L346" s="27"/>
      <c r="M346" s="146" t="s">
        <v>1</v>
      </c>
      <c r="N346" s="147" t="s">
        <v>33</v>
      </c>
      <c r="O346" s="148">
        <v>0</v>
      </c>
      <c r="P346" s="148">
        <f t="shared" si="72"/>
        <v>0</v>
      </c>
      <c r="Q346" s="148">
        <v>0</v>
      </c>
      <c r="R346" s="148">
        <f t="shared" si="73"/>
        <v>0</v>
      </c>
      <c r="S346" s="148">
        <v>0</v>
      </c>
      <c r="T346" s="149">
        <f t="shared" si="74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0" t="s">
        <v>157</v>
      </c>
      <c r="AT346" s="150" t="s">
        <v>153</v>
      </c>
      <c r="AU346" s="150" t="s">
        <v>158</v>
      </c>
      <c r="AY346" s="14" t="s">
        <v>150</v>
      </c>
      <c r="BE346" s="151">
        <f t="shared" si="75"/>
        <v>0</v>
      </c>
      <c r="BF346" s="151">
        <f t="shared" si="76"/>
        <v>0</v>
      </c>
      <c r="BG346" s="151">
        <f t="shared" si="77"/>
        <v>0</v>
      </c>
      <c r="BH346" s="151">
        <f t="shared" si="78"/>
        <v>0</v>
      </c>
      <c r="BI346" s="151">
        <f t="shared" si="79"/>
        <v>0</v>
      </c>
      <c r="BJ346" s="14" t="s">
        <v>158</v>
      </c>
      <c r="BK346" s="151">
        <f t="shared" si="80"/>
        <v>0</v>
      </c>
      <c r="BL346" s="14" t="s">
        <v>157</v>
      </c>
      <c r="BM346" s="150" t="s">
        <v>985</v>
      </c>
    </row>
    <row r="347" spans="1:65" s="12" customFormat="1" ht="22.9" customHeight="1">
      <c r="B347" s="126"/>
      <c r="D347" s="127" t="s">
        <v>66</v>
      </c>
      <c r="E347" s="136" t="s">
        <v>1937</v>
      </c>
      <c r="F347" s="136" t="s">
        <v>1938</v>
      </c>
      <c r="J347" s="137"/>
      <c r="L347" s="126"/>
      <c r="M347" s="130"/>
      <c r="N347" s="131"/>
      <c r="O347" s="131"/>
      <c r="P347" s="132">
        <f>SUM(P348:P371)</f>
        <v>0</v>
      </c>
      <c r="Q347" s="131"/>
      <c r="R347" s="132">
        <f>SUM(R348:R371)</f>
        <v>0</v>
      </c>
      <c r="S347" s="131"/>
      <c r="T347" s="133">
        <f>SUM(T348:T371)</f>
        <v>0</v>
      </c>
      <c r="AR347" s="127" t="s">
        <v>75</v>
      </c>
      <c r="AT347" s="134" t="s">
        <v>66</v>
      </c>
      <c r="AU347" s="134" t="s">
        <v>75</v>
      </c>
      <c r="AY347" s="127" t="s">
        <v>150</v>
      </c>
      <c r="BK347" s="135">
        <f>SUM(BK348:BK371)</f>
        <v>0</v>
      </c>
    </row>
    <row r="348" spans="1:65" s="2" customFormat="1" ht="21.75" customHeight="1">
      <c r="A348" s="26"/>
      <c r="B348" s="138"/>
      <c r="C348" s="139" t="s">
        <v>555</v>
      </c>
      <c r="D348" s="139" t="s">
        <v>153</v>
      </c>
      <c r="E348" s="140" t="s">
        <v>1939</v>
      </c>
      <c r="F348" s="141" t="s">
        <v>1940</v>
      </c>
      <c r="G348" s="142" t="s">
        <v>463</v>
      </c>
      <c r="H348" s="143">
        <v>1.5</v>
      </c>
      <c r="I348" s="144"/>
      <c r="J348" s="144"/>
      <c r="K348" s="145"/>
      <c r="L348" s="27"/>
      <c r="M348" s="146" t="s">
        <v>1</v>
      </c>
      <c r="N348" s="147" t="s">
        <v>33</v>
      </c>
      <c r="O348" s="148">
        <v>0</v>
      </c>
      <c r="P348" s="148">
        <f t="shared" ref="P348:P371" si="81">O348*H348</f>
        <v>0</v>
      </c>
      <c r="Q348" s="148">
        <v>0</v>
      </c>
      <c r="R348" s="148">
        <f t="shared" ref="R348:R371" si="82">Q348*H348</f>
        <v>0</v>
      </c>
      <c r="S348" s="148">
        <v>0</v>
      </c>
      <c r="T348" s="149">
        <f t="shared" ref="T348:T371" si="83">S348*H348</f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0" t="s">
        <v>157</v>
      </c>
      <c r="AT348" s="150" t="s">
        <v>153</v>
      </c>
      <c r="AU348" s="150" t="s">
        <v>158</v>
      </c>
      <c r="AY348" s="14" t="s">
        <v>150</v>
      </c>
      <c r="BE348" s="151">
        <f t="shared" ref="BE348:BE371" si="84">IF(N348="základná",J348,0)</f>
        <v>0</v>
      </c>
      <c r="BF348" s="151">
        <f t="shared" ref="BF348:BF371" si="85">IF(N348="znížená",J348,0)</f>
        <v>0</v>
      </c>
      <c r="BG348" s="151">
        <f t="shared" ref="BG348:BG371" si="86">IF(N348="zákl. prenesená",J348,0)</f>
        <v>0</v>
      </c>
      <c r="BH348" s="151">
        <f t="shared" ref="BH348:BH371" si="87">IF(N348="zníž. prenesená",J348,0)</f>
        <v>0</v>
      </c>
      <c r="BI348" s="151">
        <f t="shared" ref="BI348:BI371" si="88">IF(N348="nulová",J348,0)</f>
        <v>0</v>
      </c>
      <c r="BJ348" s="14" t="s">
        <v>158</v>
      </c>
      <c r="BK348" s="151">
        <f t="shared" ref="BK348:BK371" si="89">ROUND(I348*H348,2)</f>
        <v>0</v>
      </c>
      <c r="BL348" s="14" t="s">
        <v>157</v>
      </c>
      <c r="BM348" s="150" t="s">
        <v>988</v>
      </c>
    </row>
    <row r="349" spans="1:65" s="2" customFormat="1" ht="66.75" customHeight="1">
      <c r="A349" s="26"/>
      <c r="B349" s="138"/>
      <c r="C349" s="152" t="s">
        <v>925</v>
      </c>
      <c r="D349" s="152" t="s">
        <v>188</v>
      </c>
      <c r="E349" s="153" t="s">
        <v>1941</v>
      </c>
      <c r="F349" s="154" t="s">
        <v>1942</v>
      </c>
      <c r="G349" s="155" t="s">
        <v>463</v>
      </c>
      <c r="H349" s="156">
        <v>1</v>
      </c>
      <c r="I349" s="157"/>
      <c r="J349" s="157"/>
      <c r="K349" s="158"/>
      <c r="L349" s="159"/>
      <c r="M349" s="160" t="s">
        <v>1</v>
      </c>
      <c r="N349" s="161" t="s">
        <v>33</v>
      </c>
      <c r="O349" s="148">
        <v>0</v>
      </c>
      <c r="P349" s="148">
        <f t="shared" si="81"/>
        <v>0</v>
      </c>
      <c r="Q349" s="148">
        <v>0</v>
      </c>
      <c r="R349" s="148">
        <f t="shared" si="82"/>
        <v>0</v>
      </c>
      <c r="S349" s="148">
        <v>0</v>
      </c>
      <c r="T349" s="149">
        <f t="shared" si="8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0" t="s">
        <v>169</v>
      </c>
      <c r="AT349" s="150" t="s">
        <v>188</v>
      </c>
      <c r="AU349" s="150" t="s">
        <v>158</v>
      </c>
      <c r="AY349" s="14" t="s">
        <v>150</v>
      </c>
      <c r="BE349" s="151">
        <f t="shared" si="84"/>
        <v>0</v>
      </c>
      <c r="BF349" s="151">
        <f t="shared" si="85"/>
        <v>0</v>
      </c>
      <c r="BG349" s="151">
        <f t="shared" si="86"/>
        <v>0</v>
      </c>
      <c r="BH349" s="151">
        <f t="shared" si="87"/>
        <v>0</v>
      </c>
      <c r="BI349" s="151">
        <f t="shared" si="88"/>
        <v>0</v>
      </c>
      <c r="BJ349" s="14" t="s">
        <v>158</v>
      </c>
      <c r="BK349" s="151">
        <f t="shared" si="89"/>
        <v>0</v>
      </c>
      <c r="BL349" s="14" t="s">
        <v>157</v>
      </c>
      <c r="BM349" s="150" t="s">
        <v>992</v>
      </c>
    </row>
    <row r="350" spans="1:65" s="2" customFormat="1" ht="33" customHeight="1">
      <c r="A350" s="26"/>
      <c r="B350" s="138"/>
      <c r="C350" s="152" t="s">
        <v>561</v>
      </c>
      <c r="D350" s="152" t="s">
        <v>188</v>
      </c>
      <c r="E350" s="153" t="s">
        <v>1943</v>
      </c>
      <c r="F350" s="154" t="s">
        <v>1944</v>
      </c>
      <c r="G350" s="155" t="s">
        <v>463</v>
      </c>
      <c r="H350" s="156">
        <v>2</v>
      </c>
      <c r="I350" s="157"/>
      <c r="J350" s="157"/>
      <c r="K350" s="158"/>
      <c r="L350" s="159"/>
      <c r="M350" s="160" t="s">
        <v>1</v>
      </c>
      <c r="N350" s="161" t="s">
        <v>33</v>
      </c>
      <c r="O350" s="148">
        <v>0</v>
      </c>
      <c r="P350" s="148">
        <f t="shared" si="81"/>
        <v>0</v>
      </c>
      <c r="Q350" s="148">
        <v>0</v>
      </c>
      <c r="R350" s="148">
        <f t="shared" si="82"/>
        <v>0</v>
      </c>
      <c r="S350" s="148">
        <v>0</v>
      </c>
      <c r="T350" s="149">
        <f t="shared" si="8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0" t="s">
        <v>169</v>
      </c>
      <c r="AT350" s="150" t="s">
        <v>188</v>
      </c>
      <c r="AU350" s="150" t="s">
        <v>158</v>
      </c>
      <c r="AY350" s="14" t="s">
        <v>150</v>
      </c>
      <c r="BE350" s="151">
        <f t="shared" si="84"/>
        <v>0</v>
      </c>
      <c r="BF350" s="151">
        <f t="shared" si="85"/>
        <v>0</v>
      </c>
      <c r="BG350" s="151">
        <f t="shared" si="86"/>
        <v>0</v>
      </c>
      <c r="BH350" s="151">
        <f t="shared" si="87"/>
        <v>0</v>
      </c>
      <c r="BI350" s="151">
        <f t="shared" si="88"/>
        <v>0</v>
      </c>
      <c r="BJ350" s="14" t="s">
        <v>158</v>
      </c>
      <c r="BK350" s="151">
        <f t="shared" si="89"/>
        <v>0</v>
      </c>
      <c r="BL350" s="14" t="s">
        <v>157</v>
      </c>
      <c r="BM350" s="150" t="s">
        <v>999</v>
      </c>
    </row>
    <row r="351" spans="1:65" s="2" customFormat="1" ht="33" customHeight="1">
      <c r="A351" s="26"/>
      <c r="B351" s="138"/>
      <c r="C351" s="152" t="s">
        <v>932</v>
      </c>
      <c r="D351" s="152" t="s">
        <v>188</v>
      </c>
      <c r="E351" s="153" t="s">
        <v>1945</v>
      </c>
      <c r="F351" s="154" t="s">
        <v>1946</v>
      </c>
      <c r="G351" s="155" t="s">
        <v>463</v>
      </c>
      <c r="H351" s="156">
        <v>5</v>
      </c>
      <c r="I351" s="157"/>
      <c r="J351" s="157"/>
      <c r="K351" s="158"/>
      <c r="L351" s="159"/>
      <c r="M351" s="160" t="s">
        <v>1</v>
      </c>
      <c r="N351" s="161" t="s">
        <v>33</v>
      </c>
      <c r="O351" s="148">
        <v>0</v>
      </c>
      <c r="P351" s="148">
        <f t="shared" si="81"/>
        <v>0</v>
      </c>
      <c r="Q351" s="148">
        <v>0</v>
      </c>
      <c r="R351" s="148">
        <f t="shared" si="82"/>
        <v>0</v>
      </c>
      <c r="S351" s="148">
        <v>0</v>
      </c>
      <c r="T351" s="149">
        <f t="shared" si="8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0" t="s">
        <v>169</v>
      </c>
      <c r="AT351" s="150" t="s">
        <v>188</v>
      </c>
      <c r="AU351" s="150" t="s">
        <v>158</v>
      </c>
      <c r="AY351" s="14" t="s">
        <v>150</v>
      </c>
      <c r="BE351" s="151">
        <f t="shared" si="84"/>
        <v>0</v>
      </c>
      <c r="BF351" s="151">
        <f t="shared" si="85"/>
        <v>0</v>
      </c>
      <c r="BG351" s="151">
        <f t="shared" si="86"/>
        <v>0</v>
      </c>
      <c r="BH351" s="151">
        <f t="shared" si="87"/>
        <v>0</v>
      </c>
      <c r="BI351" s="151">
        <f t="shared" si="88"/>
        <v>0</v>
      </c>
      <c r="BJ351" s="14" t="s">
        <v>158</v>
      </c>
      <c r="BK351" s="151">
        <f t="shared" si="89"/>
        <v>0</v>
      </c>
      <c r="BL351" s="14" t="s">
        <v>157</v>
      </c>
      <c r="BM351" s="150" t="s">
        <v>1003</v>
      </c>
    </row>
    <row r="352" spans="1:65" s="2" customFormat="1" ht="33" customHeight="1">
      <c r="A352" s="26"/>
      <c r="B352" s="138"/>
      <c r="C352" s="152" t="s">
        <v>564</v>
      </c>
      <c r="D352" s="152" t="s">
        <v>188</v>
      </c>
      <c r="E352" s="153" t="s">
        <v>1947</v>
      </c>
      <c r="F352" s="154" t="s">
        <v>1948</v>
      </c>
      <c r="G352" s="155" t="s">
        <v>463</v>
      </c>
      <c r="H352" s="156">
        <v>2</v>
      </c>
      <c r="I352" s="157"/>
      <c r="J352" s="157"/>
      <c r="K352" s="158"/>
      <c r="L352" s="159"/>
      <c r="M352" s="160" t="s">
        <v>1</v>
      </c>
      <c r="N352" s="161" t="s">
        <v>33</v>
      </c>
      <c r="O352" s="148">
        <v>0</v>
      </c>
      <c r="P352" s="148">
        <f t="shared" si="81"/>
        <v>0</v>
      </c>
      <c r="Q352" s="148">
        <v>0</v>
      </c>
      <c r="R352" s="148">
        <f t="shared" si="82"/>
        <v>0</v>
      </c>
      <c r="S352" s="148">
        <v>0</v>
      </c>
      <c r="T352" s="149">
        <f t="shared" si="8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0" t="s">
        <v>169</v>
      </c>
      <c r="AT352" s="150" t="s">
        <v>188</v>
      </c>
      <c r="AU352" s="150" t="s">
        <v>158</v>
      </c>
      <c r="AY352" s="14" t="s">
        <v>150</v>
      </c>
      <c r="BE352" s="151">
        <f t="shared" si="84"/>
        <v>0</v>
      </c>
      <c r="BF352" s="151">
        <f t="shared" si="85"/>
        <v>0</v>
      </c>
      <c r="BG352" s="151">
        <f t="shared" si="86"/>
        <v>0</v>
      </c>
      <c r="BH352" s="151">
        <f t="shared" si="87"/>
        <v>0</v>
      </c>
      <c r="BI352" s="151">
        <f t="shared" si="88"/>
        <v>0</v>
      </c>
      <c r="BJ352" s="14" t="s">
        <v>158</v>
      </c>
      <c r="BK352" s="151">
        <f t="shared" si="89"/>
        <v>0</v>
      </c>
      <c r="BL352" s="14" t="s">
        <v>157</v>
      </c>
      <c r="BM352" s="150" t="s">
        <v>1006</v>
      </c>
    </row>
    <row r="353" spans="1:65" s="2" customFormat="1" ht="44.25" customHeight="1">
      <c r="A353" s="26"/>
      <c r="B353" s="138"/>
      <c r="C353" s="152" t="s">
        <v>939</v>
      </c>
      <c r="D353" s="152" t="s">
        <v>188</v>
      </c>
      <c r="E353" s="153" t="s">
        <v>1949</v>
      </c>
      <c r="F353" s="154" t="s">
        <v>1950</v>
      </c>
      <c r="G353" s="155" t="s">
        <v>463</v>
      </c>
      <c r="H353" s="156">
        <v>5</v>
      </c>
      <c r="I353" s="157"/>
      <c r="J353" s="157"/>
      <c r="K353" s="158"/>
      <c r="L353" s="159"/>
      <c r="M353" s="160" t="s">
        <v>1</v>
      </c>
      <c r="N353" s="161" t="s">
        <v>33</v>
      </c>
      <c r="O353" s="148">
        <v>0</v>
      </c>
      <c r="P353" s="148">
        <f t="shared" si="81"/>
        <v>0</v>
      </c>
      <c r="Q353" s="148">
        <v>0</v>
      </c>
      <c r="R353" s="148">
        <f t="shared" si="82"/>
        <v>0</v>
      </c>
      <c r="S353" s="148">
        <v>0</v>
      </c>
      <c r="T353" s="149">
        <f t="shared" si="8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0" t="s">
        <v>169</v>
      </c>
      <c r="AT353" s="150" t="s">
        <v>188</v>
      </c>
      <c r="AU353" s="150" t="s">
        <v>158</v>
      </c>
      <c r="AY353" s="14" t="s">
        <v>150</v>
      </c>
      <c r="BE353" s="151">
        <f t="shared" si="84"/>
        <v>0</v>
      </c>
      <c r="BF353" s="151">
        <f t="shared" si="85"/>
        <v>0</v>
      </c>
      <c r="BG353" s="151">
        <f t="shared" si="86"/>
        <v>0</v>
      </c>
      <c r="BH353" s="151">
        <f t="shared" si="87"/>
        <v>0</v>
      </c>
      <c r="BI353" s="151">
        <f t="shared" si="88"/>
        <v>0</v>
      </c>
      <c r="BJ353" s="14" t="s">
        <v>158</v>
      </c>
      <c r="BK353" s="151">
        <f t="shared" si="89"/>
        <v>0</v>
      </c>
      <c r="BL353" s="14" t="s">
        <v>157</v>
      </c>
      <c r="BM353" s="150" t="s">
        <v>1010</v>
      </c>
    </row>
    <row r="354" spans="1:65" s="2" customFormat="1" ht="16.5" customHeight="1">
      <c r="A354" s="26"/>
      <c r="B354" s="138"/>
      <c r="C354" s="139" t="s">
        <v>568</v>
      </c>
      <c r="D354" s="139" t="s">
        <v>153</v>
      </c>
      <c r="E354" s="140" t="s">
        <v>1890</v>
      </c>
      <c r="F354" s="141" t="s">
        <v>1891</v>
      </c>
      <c r="G354" s="142" t="s">
        <v>463</v>
      </c>
      <c r="H354" s="143">
        <v>1</v>
      </c>
      <c r="I354" s="144"/>
      <c r="J354" s="144"/>
      <c r="K354" s="145"/>
      <c r="L354" s="27"/>
      <c r="M354" s="146" t="s">
        <v>1</v>
      </c>
      <c r="N354" s="147" t="s">
        <v>33</v>
      </c>
      <c r="O354" s="148">
        <v>0</v>
      </c>
      <c r="P354" s="148">
        <f t="shared" si="81"/>
        <v>0</v>
      </c>
      <c r="Q354" s="148">
        <v>0</v>
      </c>
      <c r="R354" s="148">
        <f t="shared" si="82"/>
        <v>0</v>
      </c>
      <c r="S354" s="148">
        <v>0</v>
      </c>
      <c r="T354" s="149">
        <f t="shared" si="8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0" t="s">
        <v>157</v>
      </c>
      <c r="AT354" s="150" t="s">
        <v>153</v>
      </c>
      <c r="AU354" s="150" t="s">
        <v>158</v>
      </c>
      <c r="AY354" s="14" t="s">
        <v>150</v>
      </c>
      <c r="BE354" s="151">
        <f t="shared" si="84"/>
        <v>0</v>
      </c>
      <c r="BF354" s="151">
        <f t="shared" si="85"/>
        <v>0</v>
      </c>
      <c r="BG354" s="151">
        <f t="shared" si="86"/>
        <v>0</v>
      </c>
      <c r="BH354" s="151">
        <f t="shared" si="87"/>
        <v>0</v>
      </c>
      <c r="BI354" s="151">
        <f t="shared" si="88"/>
        <v>0</v>
      </c>
      <c r="BJ354" s="14" t="s">
        <v>158</v>
      </c>
      <c r="BK354" s="151">
        <f t="shared" si="89"/>
        <v>0</v>
      </c>
      <c r="BL354" s="14" t="s">
        <v>157</v>
      </c>
      <c r="BM354" s="150" t="s">
        <v>1013</v>
      </c>
    </row>
    <row r="355" spans="1:65" s="2" customFormat="1" ht="21.75" customHeight="1">
      <c r="A355" s="26"/>
      <c r="B355" s="138"/>
      <c r="C355" s="152" t="s">
        <v>946</v>
      </c>
      <c r="D355" s="152" t="s">
        <v>188</v>
      </c>
      <c r="E355" s="153" t="s">
        <v>1951</v>
      </c>
      <c r="F355" s="154" t="s">
        <v>1952</v>
      </c>
      <c r="G355" s="155" t="s">
        <v>463</v>
      </c>
      <c r="H355" s="156">
        <v>1</v>
      </c>
      <c r="I355" s="157"/>
      <c r="J355" s="157"/>
      <c r="K355" s="158"/>
      <c r="L355" s="159"/>
      <c r="M355" s="160" t="s">
        <v>1</v>
      </c>
      <c r="N355" s="161" t="s">
        <v>33</v>
      </c>
      <c r="O355" s="148">
        <v>0</v>
      </c>
      <c r="P355" s="148">
        <f t="shared" si="81"/>
        <v>0</v>
      </c>
      <c r="Q355" s="148">
        <v>0</v>
      </c>
      <c r="R355" s="148">
        <f t="shared" si="82"/>
        <v>0</v>
      </c>
      <c r="S355" s="148">
        <v>0</v>
      </c>
      <c r="T355" s="149">
        <f t="shared" si="8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0" t="s">
        <v>169</v>
      </c>
      <c r="AT355" s="150" t="s">
        <v>188</v>
      </c>
      <c r="AU355" s="150" t="s">
        <v>158</v>
      </c>
      <c r="AY355" s="14" t="s">
        <v>150</v>
      </c>
      <c r="BE355" s="151">
        <f t="shared" si="84"/>
        <v>0</v>
      </c>
      <c r="BF355" s="151">
        <f t="shared" si="85"/>
        <v>0</v>
      </c>
      <c r="BG355" s="151">
        <f t="shared" si="86"/>
        <v>0</v>
      </c>
      <c r="BH355" s="151">
        <f t="shared" si="87"/>
        <v>0</v>
      </c>
      <c r="BI355" s="151">
        <f t="shared" si="88"/>
        <v>0</v>
      </c>
      <c r="BJ355" s="14" t="s">
        <v>158</v>
      </c>
      <c r="BK355" s="151">
        <f t="shared" si="89"/>
        <v>0</v>
      </c>
      <c r="BL355" s="14" t="s">
        <v>157</v>
      </c>
      <c r="BM355" s="150" t="s">
        <v>1017</v>
      </c>
    </row>
    <row r="356" spans="1:65" s="2" customFormat="1" ht="16.5" customHeight="1">
      <c r="A356" s="26"/>
      <c r="B356" s="138"/>
      <c r="C356" s="139" t="s">
        <v>609</v>
      </c>
      <c r="D356" s="139" t="s">
        <v>153</v>
      </c>
      <c r="E356" s="140" t="s">
        <v>1890</v>
      </c>
      <c r="F356" s="141" t="s">
        <v>1891</v>
      </c>
      <c r="G356" s="142" t="s">
        <v>463</v>
      </c>
      <c r="H356" s="143">
        <v>1</v>
      </c>
      <c r="I356" s="144"/>
      <c r="J356" s="144"/>
      <c r="K356" s="145"/>
      <c r="L356" s="27"/>
      <c r="M356" s="146" t="s">
        <v>1</v>
      </c>
      <c r="N356" s="147" t="s">
        <v>33</v>
      </c>
      <c r="O356" s="148">
        <v>0</v>
      </c>
      <c r="P356" s="148">
        <f t="shared" si="81"/>
        <v>0</v>
      </c>
      <c r="Q356" s="148">
        <v>0</v>
      </c>
      <c r="R356" s="148">
        <f t="shared" si="82"/>
        <v>0</v>
      </c>
      <c r="S356" s="148">
        <v>0</v>
      </c>
      <c r="T356" s="149">
        <f t="shared" si="8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0" t="s">
        <v>157</v>
      </c>
      <c r="AT356" s="150" t="s">
        <v>153</v>
      </c>
      <c r="AU356" s="150" t="s">
        <v>158</v>
      </c>
      <c r="AY356" s="14" t="s">
        <v>150</v>
      </c>
      <c r="BE356" s="151">
        <f t="shared" si="84"/>
        <v>0</v>
      </c>
      <c r="BF356" s="151">
        <f t="shared" si="85"/>
        <v>0</v>
      </c>
      <c r="BG356" s="151">
        <f t="shared" si="86"/>
        <v>0</v>
      </c>
      <c r="BH356" s="151">
        <f t="shared" si="87"/>
        <v>0</v>
      </c>
      <c r="BI356" s="151">
        <f t="shared" si="88"/>
        <v>0</v>
      </c>
      <c r="BJ356" s="14" t="s">
        <v>158</v>
      </c>
      <c r="BK356" s="151">
        <f t="shared" si="89"/>
        <v>0</v>
      </c>
      <c r="BL356" s="14" t="s">
        <v>157</v>
      </c>
      <c r="BM356" s="150" t="s">
        <v>1020</v>
      </c>
    </row>
    <row r="357" spans="1:65" s="2" customFormat="1" ht="21.75" customHeight="1">
      <c r="A357" s="26"/>
      <c r="B357" s="138"/>
      <c r="C357" s="152" t="s">
        <v>953</v>
      </c>
      <c r="D357" s="152" t="s">
        <v>188</v>
      </c>
      <c r="E357" s="153" t="s">
        <v>1896</v>
      </c>
      <c r="F357" s="154" t="s">
        <v>1897</v>
      </c>
      <c r="G357" s="155" t="s">
        <v>463</v>
      </c>
      <c r="H357" s="156">
        <v>1</v>
      </c>
      <c r="I357" s="157"/>
      <c r="J357" s="157"/>
      <c r="K357" s="158"/>
      <c r="L357" s="159"/>
      <c r="M357" s="160" t="s">
        <v>1</v>
      </c>
      <c r="N357" s="161" t="s">
        <v>33</v>
      </c>
      <c r="O357" s="148">
        <v>0</v>
      </c>
      <c r="P357" s="148">
        <f t="shared" si="81"/>
        <v>0</v>
      </c>
      <c r="Q357" s="148">
        <v>0</v>
      </c>
      <c r="R357" s="148">
        <f t="shared" si="82"/>
        <v>0</v>
      </c>
      <c r="S357" s="148">
        <v>0</v>
      </c>
      <c r="T357" s="149">
        <f t="shared" si="8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0" t="s">
        <v>169</v>
      </c>
      <c r="AT357" s="150" t="s">
        <v>188</v>
      </c>
      <c r="AU357" s="150" t="s">
        <v>158</v>
      </c>
      <c r="AY357" s="14" t="s">
        <v>150</v>
      </c>
      <c r="BE357" s="151">
        <f t="shared" si="84"/>
        <v>0</v>
      </c>
      <c r="BF357" s="151">
        <f t="shared" si="85"/>
        <v>0</v>
      </c>
      <c r="BG357" s="151">
        <f t="shared" si="86"/>
        <v>0</v>
      </c>
      <c r="BH357" s="151">
        <f t="shared" si="87"/>
        <v>0</v>
      </c>
      <c r="BI357" s="151">
        <f t="shared" si="88"/>
        <v>0</v>
      </c>
      <c r="BJ357" s="14" t="s">
        <v>158</v>
      </c>
      <c r="BK357" s="151">
        <f t="shared" si="89"/>
        <v>0</v>
      </c>
      <c r="BL357" s="14" t="s">
        <v>157</v>
      </c>
      <c r="BM357" s="150" t="s">
        <v>1024</v>
      </c>
    </row>
    <row r="358" spans="1:65" s="2" customFormat="1" ht="16.5" customHeight="1">
      <c r="A358" s="26"/>
      <c r="B358" s="138"/>
      <c r="C358" s="139" t="s">
        <v>612</v>
      </c>
      <c r="D358" s="139" t="s">
        <v>153</v>
      </c>
      <c r="E358" s="140" t="s">
        <v>1898</v>
      </c>
      <c r="F358" s="141" t="s">
        <v>1899</v>
      </c>
      <c r="G358" s="142" t="s">
        <v>463</v>
      </c>
      <c r="H358" s="143">
        <v>8</v>
      </c>
      <c r="I358" s="144"/>
      <c r="J358" s="144"/>
      <c r="K358" s="145"/>
      <c r="L358" s="27"/>
      <c r="M358" s="146" t="s">
        <v>1</v>
      </c>
      <c r="N358" s="147" t="s">
        <v>33</v>
      </c>
      <c r="O358" s="148">
        <v>0</v>
      </c>
      <c r="P358" s="148">
        <f t="shared" si="81"/>
        <v>0</v>
      </c>
      <c r="Q358" s="148">
        <v>0</v>
      </c>
      <c r="R358" s="148">
        <f t="shared" si="82"/>
        <v>0</v>
      </c>
      <c r="S358" s="148">
        <v>0</v>
      </c>
      <c r="T358" s="149">
        <f t="shared" si="8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0" t="s">
        <v>157</v>
      </c>
      <c r="AT358" s="150" t="s">
        <v>153</v>
      </c>
      <c r="AU358" s="150" t="s">
        <v>158</v>
      </c>
      <c r="AY358" s="14" t="s">
        <v>150</v>
      </c>
      <c r="BE358" s="151">
        <f t="shared" si="84"/>
        <v>0</v>
      </c>
      <c r="BF358" s="151">
        <f t="shared" si="85"/>
        <v>0</v>
      </c>
      <c r="BG358" s="151">
        <f t="shared" si="86"/>
        <v>0</v>
      </c>
      <c r="BH358" s="151">
        <f t="shared" si="87"/>
        <v>0</v>
      </c>
      <c r="BI358" s="151">
        <f t="shared" si="88"/>
        <v>0</v>
      </c>
      <c r="BJ358" s="14" t="s">
        <v>158</v>
      </c>
      <c r="BK358" s="151">
        <f t="shared" si="89"/>
        <v>0</v>
      </c>
      <c r="BL358" s="14" t="s">
        <v>157</v>
      </c>
      <c r="BM358" s="150" t="s">
        <v>1029</v>
      </c>
    </row>
    <row r="359" spans="1:65" s="2" customFormat="1" ht="21.75" customHeight="1">
      <c r="A359" s="26"/>
      <c r="B359" s="138"/>
      <c r="C359" s="152" t="s">
        <v>960</v>
      </c>
      <c r="D359" s="152" t="s">
        <v>188</v>
      </c>
      <c r="E359" s="153" t="s">
        <v>1900</v>
      </c>
      <c r="F359" s="154" t="s">
        <v>1901</v>
      </c>
      <c r="G359" s="155" t="s">
        <v>463</v>
      </c>
      <c r="H359" s="156">
        <v>8</v>
      </c>
      <c r="I359" s="157"/>
      <c r="J359" s="157"/>
      <c r="K359" s="158"/>
      <c r="L359" s="159"/>
      <c r="M359" s="160" t="s">
        <v>1</v>
      </c>
      <c r="N359" s="161" t="s">
        <v>33</v>
      </c>
      <c r="O359" s="148">
        <v>0</v>
      </c>
      <c r="P359" s="148">
        <f t="shared" si="81"/>
        <v>0</v>
      </c>
      <c r="Q359" s="148">
        <v>0</v>
      </c>
      <c r="R359" s="148">
        <f t="shared" si="82"/>
        <v>0</v>
      </c>
      <c r="S359" s="148">
        <v>0</v>
      </c>
      <c r="T359" s="149">
        <f t="shared" si="8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0" t="s">
        <v>169</v>
      </c>
      <c r="AT359" s="150" t="s">
        <v>188</v>
      </c>
      <c r="AU359" s="150" t="s">
        <v>158</v>
      </c>
      <c r="AY359" s="14" t="s">
        <v>150</v>
      </c>
      <c r="BE359" s="151">
        <f t="shared" si="84"/>
        <v>0</v>
      </c>
      <c r="BF359" s="151">
        <f t="shared" si="85"/>
        <v>0</v>
      </c>
      <c r="BG359" s="151">
        <f t="shared" si="86"/>
        <v>0</v>
      </c>
      <c r="BH359" s="151">
        <f t="shared" si="87"/>
        <v>0</v>
      </c>
      <c r="BI359" s="151">
        <f t="shared" si="88"/>
        <v>0</v>
      </c>
      <c r="BJ359" s="14" t="s">
        <v>158</v>
      </c>
      <c r="BK359" s="151">
        <f t="shared" si="89"/>
        <v>0</v>
      </c>
      <c r="BL359" s="14" t="s">
        <v>157</v>
      </c>
      <c r="BM359" s="150" t="s">
        <v>1033</v>
      </c>
    </row>
    <row r="360" spans="1:65" s="2" customFormat="1" ht="16.5" customHeight="1">
      <c r="A360" s="26"/>
      <c r="B360" s="138"/>
      <c r="C360" s="139" t="s">
        <v>616</v>
      </c>
      <c r="D360" s="139" t="s">
        <v>153</v>
      </c>
      <c r="E360" s="140" t="s">
        <v>1898</v>
      </c>
      <c r="F360" s="141" t="s">
        <v>1899</v>
      </c>
      <c r="G360" s="142" t="s">
        <v>463</v>
      </c>
      <c r="H360" s="143">
        <v>1</v>
      </c>
      <c r="I360" s="144"/>
      <c r="J360" s="144"/>
      <c r="K360" s="145"/>
      <c r="L360" s="27"/>
      <c r="M360" s="146" t="s">
        <v>1</v>
      </c>
      <c r="N360" s="147" t="s">
        <v>33</v>
      </c>
      <c r="O360" s="148">
        <v>0</v>
      </c>
      <c r="P360" s="148">
        <f t="shared" si="81"/>
        <v>0</v>
      </c>
      <c r="Q360" s="148">
        <v>0</v>
      </c>
      <c r="R360" s="148">
        <f t="shared" si="82"/>
        <v>0</v>
      </c>
      <c r="S360" s="148">
        <v>0</v>
      </c>
      <c r="T360" s="149">
        <f t="shared" si="8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0" t="s">
        <v>157</v>
      </c>
      <c r="AT360" s="150" t="s">
        <v>153</v>
      </c>
      <c r="AU360" s="150" t="s">
        <v>158</v>
      </c>
      <c r="AY360" s="14" t="s">
        <v>150</v>
      </c>
      <c r="BE360" s="151">
        <f t="shared" si="84"/>
        <v>0</v>
      </c>
      <c r="BF360" s="151">
        <f t="shared" si="85"/>
        <v>0</v>
      </c>
      <c r="BG360" s="151">
        <f t="shared" si="86"/>
        <v>0</v>
      </c>
      <c r="BH360" s="151">
        <f t="shared" si="87"/>
        <v>0</v>
      </c>
      <c r="BI360" s="151">
        <f t="shared" si="88"/>
        <v>0</v>
      </c>
      <c r="BJ360" s="14" t="s">
        <v>158</v>
      </c>
      <c r="BK360" s="151">
        <f t="shared" si="89"/>
        <v>0</v>
      </c>
      <c r="BL360" s="14" t="s">
        <v>157</v>
      </c>
      <c r="BM360" s="150" t="s">
        <v>1036</v>
      </c>
    </row>
    <row r="361" spans="1:65" s="2" customFormat="1" ht="21.75" customHeight="1">
      <c r="A361" s="26"/>
      <c r="B361" s="138"/>
      <c r="C361" s="152" t="s">
        <v>967</v>
      </c>
      <c r="D361" s="152" t="s">
        <v>188</v>
      </c>
      <c r="E361" s="153" t="s">
        <v>1902</v>
      </c>
      <c r="F361" s="154" t="s">
        <v>1903</v>
      </c>
      <c r="G361" s="155" t="s">
        <v>463</v>
      </c>
      <c r="H361" s="156">
        <v>1</v>
      </c>
      <c r="I361" s="157"/>
      <c r="J361" s="157"/>
      <c r="K361" s="158"/>
      <c r="L361" s="159"/>
      <c r="M361" s="160" t="s">
        <v>1</v>
      </c>
      <c r="N361" s="161" t="s">
        <v>33</v>
      </c>
      <c r="O361" s="148">
        <v>0</v>
      </c>
      <c r="P361" s="148">
        <f t="shared" si="81"/>
        <v>0</v>
      </c>
      <c r="Q361" s="148">
        <v>0</v>
      </c>
      <c r="R361" s="148">
        <f t="shared" si="82"/>
        <v>0</v>
      </c>
      <c r="S361" s="148">
        <v>0</v>
      </c>
      <c r="T361" s="149">
        <f t="shared" si="8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0" t="s">
        <v>169</v>
      </c>
      <c r="AT361" s="150" t="s">
        <v>188</v>
      </c>
      <c r="AU361" s="150" t="s">
        <v>158</v>
      </c>
      <c r="AY361" s="14" t="s">
        <v>150</v>
      </c>
      <c r="BE361" s="151">
        <f t="shared" si="84"/>
        <v>0</v>
      </c>
      <c r="BF361" s="151">
        <f t="shared" si="85"/>
        <v>0</v>
      </c>
      <c r="BG361" s="151">
        <f t="shared" si="86"/>
        <v>0</v>
      </c>
      <c r="BH361" s="151">
        <f t="shared" si="87"/>
        <v>0</v>
      </c>
      <c r="BI361" s="151">
        <f t="shared" si="88"/>
        <v>0</v>
      </c>
      <c r="BJ361" s="14" t="s">
        <v>158</v>
      </c>
      <c r="BK361" s="151">
        <f t="shared" si="89"/>
        <v>0</v>
      </c>
      <c r="BL361" s="14" t="s">
        <v>157</v>
      </c>
      <c r="BM361" s="150" t="s">
        <v>1042</v>
      </c>
    </row>
    <row r="362" spans="1:65" s="2" customFormat="1" ht="21.75" customHeight="1">
      <c r="A362" s="26"/>
      <c r="B362" s="138"/>
      <c r="C362" s="139" t="s">
        <v>619</v>
      </c>
      <c r="D362" s="139" t="s">
        <v>153</v>
      </c>
      <c r="E362" s="140" t="s">
        <v>1904</v>
      </c>
      <c r="F362" s="141" t="s">
        <v>1905</v>
      </c>
      <c r="G362" s="142" t="s">
        <v>463</v>
      </c>
      <c r="H362" s="143">
        <v>2</v>
      </c>
      <c r="I362" s="144"/>
      <c r="J362" s="144"/>
      <c r="K362" s="145"/>
      <c r="L362" s="27"/>
      <c r="M362" s="146" t="s">
        <v>1</v>
      </c>
      <c r="N362" s="147" t="s">
        <v>33</v>
      </c>
      <c r="O362" s="148">
        <v>0</v>
      </c>
      <c r="P362" s="148">
        <f t="shared" si="81"/>
        <v>0</v>
      </c>
      <c r="Q362" s="148">
        <v>0</v>
      </c>
      <c r="R362" s="148">
        <f t="shared" si="82"/>
        <v>0</v>
      </c>
      <c r="S362" s="148">
        <v>0</v>
      </c>
      <c r="T362" s="149">
        <f t="shared" si="83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50" t="s">
        <v>157</v>
      </c>
      <c r="AT362" s="150" t="s">
        <v>153</v>
      </c>
      <c r="AU362" s="150" t="s">
        <v>158</v>
      </c>
      <c r="AY362" s="14" t="s">
        <v>150</v>
      </c>
      <c r="BE362" s="151">
        <f t="shared" si="84"/>
        <v>0</v>
      </c>
      <c r="BF362" s="151">
        <f t="shared" si="85"/>
        <v>0</v>
      </c>
      <c r="BG362" s="151">
        <f t="shared" si="86"/>
        <v>0</v>
      </c>
      <c r="BH362" s="151">
        <f t="shared" si="87"/>
        <v>0</v>
      </c>
      <c r="BI362" s="151">
        <f t="shared" si="88"/>
        <v>0</v>
      </c>
      <c r="BJ362" s="14" t="s">
        <v>158</v>
      </c>
      <c r="BK362" s="151">
        <f t="shared" si="89"/>
        <v>0</v>
      </c>
      <c r="BL362" s="14" t="s">
        <v>157</v>
      </c>
      <c r="BM362" s="150" t="s">
        <v>1043</v>
      </c>
    </row>
    <row r="363" spans="1:65" s="2" customFormat="1" ht="21.75" customHeight="1">
      <c r="A363" s="26"/>
      <c r="B363" s="138"/>
      <c r="C363" s="152" t="s">
        <v>974</v>
      </c>
      <c r="D363" s="152" t="s">
        <v>188</v>
      </c>
      <c r="E363" s="153" t="s">
        <v>1906</v>
      </c>
      <c r="F363" s="154" t="s">
        <v>1907</v>
      </c>
      <c r="G363" s="155" t="s">
        <v>463</v>
      </c>
      <c r="H363" s="156">
        <v>2</v>
      </c>
      <c r="I363" s="157"/>
      <c r="J363" s="157"/>
      <c r="K363" s="158"/>
      <c r="L363" s="159"/>
      <c r="M363" s="160" t="s">
        <v>1</v>
      </c>
      <c r="N363" s="161" t="s">
        <v>33</v>
      </c>
      <c r="O363" s="148">
        <v>0</v>
      </c>
      <c r="P363" s="148">
        <f t="shared" si="81"/>
        <v>0</v>
      </c>
      <c r="Q363" s="148">
        <v>0</v>
      </c>
      <c r="R363" s="148">
        <f t="shared" si="82"/>
        <v>0</v>
      </c>
      <c r="S363" s="148">
        <v>0</v>
      </c>
      <c r="T363" s="149">
        <f t="shared" si="83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0" t="s">
        <v>169</v>
      </c>
      <c r="AT363" s="150" t="s">
        <v>188</v>
      </c>
      <c r="AU363" s="150" t="s">
        <v>158</v>
      </c>
      <c r="AY363" s="14" t="s">
        <v>150</v>
      </c>
      <c r="BE363" s="151">
        <f t="shared" si="84"/>
        <v>0</v>
      </c>
      <c r="BF363" s="151">
        <f t="shared" si="85"/>
        <v>0</v>
      </c>
      <c r="BG363" s="151">
        <f t="shared" si="86"/>
        <v>0</v>
      </c>
      <c r="BH363" s="151">
        <f t="shared" si="87"/>
        <v>0</v>
      </c>
      <c r="BI363" s="151">
        <f t="shared" si="88"/>
        <v>0</v>
      </c>
      <c r="BJ363" s="14" t="s">
        <v>158</v>
      </c>
      <c r="BK363" s="151">
        <f t="shared" si="89"/>
        <v>0</v>
      </c>
      <c r="BL363" s="14" t="s">
        <v>157</v>
      </c>
      <c r="BM363" s="150" t="s">
        <v>1047</v>
      </c>
    </row>
    <row r="364" spans="1:65" s="2" customFormat="1" ht="16.5" customHeight="1">
      <c r="A364" s="26"/>
      <c r="B364" s="138"/>
      <c r="C364" s="139" t="s">
        <v>623</v>
      </c>
      <c r="D364" s="139" t="s">
        <v>153</v>
      </c>
      <c r="E364" s="140" t="s">
        <v>1953</v>
      </c>
      <c r="F364" s="141" t="s">
        <v>1954</v>
      </c>
      <c r="G364" s="142" t="s">
        <v>463</v>
      </c>
      <c r="H364" s="143">
        <v>2</v>
      </c>
      <c r="I364" s="144"/>
      <c r="J364" s="144"/>
      <c r="K364" s="145"/>
      <c r="L364" s="27"/>
      <c r="M364" s="146" t="s">
        <v>1</v>
      </c>
      <c r="N364" s="147" t="s">
        <v>33</v>
      </c>
      <c r="O364" s="148">
        <v>0</v>
      </c>
      <c r="P364" s="148">
        <f t="shared" si="81"/>
        <v>0</v>
      </c>
      <c r="Q364" s="148">
        <v>0</v>
      </c>
      <c r="R364" s="148">
        <f t="shared" si="82"/>
        <v>0</v>
      </c>
      <c r="S364" s="148">
        <v>0</v>
      </c>
      <c r="T364" s="149">
        <f t="shared" si="83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0" t="s">
        <v>157</v>
      </c>
      <c r="AT364" s="150" t="s">
        <v>153</v>
      </c>
      <c r="AU364" s="150" t="s">
        <v>158</v>
      </c>
      <c r="AY364" s="14" t="s">
        <v>150</v>
      </c>
      <c r="BE364" s="151">
        <f t="shared" si="84"/>
        <v>0</v>
      </c>
      <c r="BF364" s="151">
        <f t="shared" si="85"/>
        <v>0</v>
      </c>
      <c r="BG364" s="151">
        <f t="shared" si="86"/>
        <v>0</v>
      </c>
      <c r="BH364" s="151">
        <f t="shared" si="87"/>
        <v>0</v>
      </c>
      <c r="BI364" s="151">
        <f t="shared" si="88"/>
        <v>0</v>
      </c>
      <c r="BJ364" s="14" t="s">
        <v>158</v>
      </c>
      <c r="BK364" s="151">
        <f t="shared" si="89"/>
        <v>0</v>
      </c>
      <c r="BL364" s="14" t="s">
        <v>157</v>
      </c>
      <c r="BM364" s="150" t="s">
        <v>1050</v>
      </c>
    </row>
    <row r="365" spans="1:65" s="2" customFormat="1" ht="21.75" customHeight="1">
      <c r="A365" s="26"/>
      <c r="B365" s="138"/>
      <c r="C365" s="152" t="s">
        <v>982</v>
      </c>
      <c r="D365" s="152" t="s">
        <v>188</v>
      </c>
      <c r="E365" s="153" t="s">
        <v>1955</v>
      </c>
      <c r="F365" s="154" t="s">
        <v>1956</v>
      </c>
      <c r="G365" s="155" t="s">
        <v>463</v>
      </c>
      <c r="H365" s="156">
        <v>2</v>
      </c>
      <c r="I365" s="157"/>
      <c r="J365" s="157"/>
      <c r="K365" s="158"/>
      <c r="L365" s="159"/>
      <c r="M365" s="160" t="s">
        <v>1</v>
      </c>
      <c r="N365" s="161" t="s">
        <v>33</v>
      </c>
      <c r="O365" s="148">
        <v>0</v>
      </c>
      <c r="P365" s="148">
        <f t="shared" si="81"/>
        <v>0</v>
      </c>
      <c r="Q365" s="148">
        <v>0</v>
      </c>
      <c r="R365" s="148">
        <f t="shared" si="82"/>
        <v>0</v>
      </c>
      <c r="S365" s="148">
        <v>0</v>
      </c>
      <c r="T365" s="149">
        <f t="shared" si="83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50" t="s">
        <v>169</v>
      </c>
      <c r="AT365" s="150" t="s">
        <v>188</v>
      </c>
      <c r="AU365" s="150" t="s">
        <v>158</v>
      </c>
      <c r="AY365" s="14" t="s">
        <v>150</v>
      </c>
      <c r="BE365" s="151">
        <f t="shared" si="84"/>
        <v>0</v>
      </c>
      <c r="BF365" s="151">
        <f t="shared" si="85"/>
        <v>0</v>
      </c>
      <c r="BG365" s="151">
        <f t="shared" si="86"/>
        <v>0</v>
      </c>
      <c r="BH365" s="151">
        <f t="shared" si="87"/>
        <v>0</v>
      </c>
      <c r="BI365" s="151">
        <f t="shared" si="88"/>
        <v>0</v>
      </c>
      <c r="BJ365" s="14" t="s">
        <v>158</v>
      </c>
      <c r="BK365" s="151">
        <f t="shared" si="89"/>
        <v>0</v>
      </c>
      <c r="BL365" s="14" t="s">
        <v>157</v>
      </c>
      <c r="BM365" s="150" t="s">
        <v>1054</v>
      </c>
    </row>
    <row r="366" spans="1:65" s="2" customFormat="1" ht="21.75" customHeight="1">
      <c r="A366" s="26"/>
      <c r="B366" s="138"/>
      <c r="C366" s="139" t="s">
        <v>626</v>
      </c>
      <c r="D366" s="139" t="s">
        <v>153</v>
      </c>
      <c r="E366" s="140" t="s">
        <v>1918</v>
      </c>
      <c r="F366" s="141" t="s">
        <v>1919</v>
      </c>
      <c r="G366" s="142" t="s">
        <v>463</v>
      </c>
      <c r="H366" s="143">
        <v>3</v>
      </c>
      <c r="I366" s="144"/>
      <c r="J366" s="144"/>
      <c r="K366" s="145"/>
      <c r="L366" s="27"/>
      <c r="M366" s="146" t="s">
        <v>1</v>
      </c>
      <c r="N366" s="147" t="s">
        <v>33</v>
      </c>
      <c r="O366" s="148">
        <v>0</v>
      </c>
      <c r="P366" s="148">
        <f t="shared" si="81"/>
        <v>0</v>
      </c>
      <c r="Q366" s="148">
        <v>0</v>
      </c>
      <c r="R366" s="148">
        <f t="shared" si="82"/>
        <v>0</v>
      </c>
      <c r="S366" s="148">
        <v>0</v>
      </c>
      <c r="T366" s="149">
        <f t="shared" si="83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0" t="s">
        <v>157</v>
      </c>
      <c r="AT366" s="150" t="s">
        <v>153</v>
      </c>
      <c r="AU366" s="150" t="s">
        <v>158</v>
      </c>
      <c r="AY366" s="14" t="s">
        <v>150</v>
      </c>
      <c r="BE366" s="151">
        <f t="shared" si="84"/>
        <v>0</v>
      </c>
      <c r="BF366" s="151">
        <f t="shared" si="85"/>
        <v>0</v>
      </c>
      <c r="BG366" s="151">
        <f t="shared" si="86"/>
        <v>0</v>
      </c>
      <c r="BH366" s="151">
        <f t="shared" si="87"/>
        <v>0</v>
      </c>
      <c r="BI366" s="151">
        <f t="shared" si="88"/>
        <v>0</v>
      </c>
      <c r="BJ366" s="14" t="s">
        <v>158</v>
      </c>
      <c r="BK366" s="151">
        <f t="shared" si="89"/>
        <v>0</v>
      </c>
      <c r="BL366" s="14" t="s">
        <v>157</v>
      </c>
      <c r="BM366" s="150" t="s">
        <v>1057</v>
      </c>
    </row>
    <row r="367" spans="1:65" s="2" customFormat="1" ht="44.25" customHeight="1">
      <c r="A367" s="26"/>
      <c r="B367" s="138"/>
      <c r="C367" s="152" t="s">
        <v>989</v>
      </c>
      <c r="D367" s="152" t="s">
        <v>188</v>
      </c>
      <c r="E367" s="153" t="s">
        <v>1921</v>
      </c>
      <c r="F367" s="154" t="s">
        <v>1922</v>
      </c>
      <c r="G367" s="155" t="s">
        <v>463</v>
      </c>
      <c r="H367" s="156">
        <v>3</v>
      </c>
      <c r="I367" s="157"/>
      <c r="J367" s="157"/>
      <c r="K367" s="158"/>
      <c r="L367" s="159"/>
      <c r="M367" s="160" t="s">
        <v>1</v>
      </c>
      <c r="N367" s="161" t="s">
        <v>33</v>
      </c>
      <c r="O367" s="148">
        <v>0</v>
      </c>
      <c r="P367" s="148">
        <f t="shared" si="81"/>
        <v>0</v>
      </c>
      <c r="Q367" s="148">
        <v>0</v>
      </c>
      <c r="R367" s="148">
        <f t="shared" si="82"/>
        <v>0</v>
      </c>
      <c r="S367" s="148">
        <v>0</v>
      </c>
      <c r="T367" s="149">
        <f t="shared" si="83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0" t="s">
        <v>169</v>
      </c>
      <c r="AT367" s="150" t="s">
        <v>188</v>
      </c>
      <c r="AU367" s="150" t="s">
        <v>158</v>
      </c>
      <c r="AY367" s="14" t="s">
        <v>150</v>
      </c>
      <c r="BE367" s="151">
        <f t="shared" si="84"/>
        <v>0</v>
      </c>
      <c r="BF367" s="151">
        <f t="shared" si="85"/>
        <v>0</v>
      </c>
      <c r="BG367" s="151">
        <f t="shared" si="86"/>
        <v>0</v>
      </c>
      <c r="BH367" s="151">
        <f t="shared" si="87"/>
        <v>0</v>
      </c>
      <c r="BI367" s="151">
        <f t="shared" si="88"/>
        <v>0</v>
      </c>
      <c r="BJ367" s="14" t="s">
        <v>158</v>
      </c>
      <c r="BK367" s="151">
        <f t="shared" si="89"/>
        <v>0</v>
      </c>
      <c r="BL367" s="14" t="s">
        <v>157</v>
      </c>
      <c r="BM367" s="150" t="s">
        <v>1061</v>
      </c>
    </row>
    <row r="368" spans="1:65" s="2" customFormat="1" ht="33" customHeight="1">
      <c r="A368" s="26"/>
      <c r="B368" s="138"/>
      <c r="C368" s="152" t="s">
        <v>630</v>
      </c>
      <c r="D368" s="152" t="s">
        <v>188</v>
      </c>
      <c r="E368" s="153" t="s">
        <v>1957</v>
      </c>
      <c r="F368" s="154" t="s">
        <v>1958</v>
      </c>
      <c r="G368" s="155" t="s">
        <v>463</v>
      </c>
      <c r="H368" s="156">
        <v>3</v>
      </c>
      <c r="I368" s="157"/>
      <c r="J368" s="157"/>
      <c r="K368" s="158"/>
      <c r="L368" s="159"/>
      <c r="M368" s="160" t="s">
        <v>1</v>
      </c>
      <c r="N368" s="161" t="s">
        <v>33</v>
      </c>
      <c r="O368" s="148">
        <v>0</v>
      </c>
      <c r="P368" s="148">
        <f t="shared" si="81"/>
        <v>0</v>
      </c>
      <c r="Q368" s="148">
        <v>0</v>
      </c>
      <c r="R368" s="148">
        <f t="shared" si="82"/>
        <v>0</v>
      </c>
      <c r="S368" s="148">
        <v>0</v>
      </c>
      <c r="T368" s="149">
        <f t="shared" si="83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0" t="s">
        <v>169</v>
      </c>
      <c r="AT368" s="150" t="s">
        <v>188</v>
      </c>
      <c r="AU368" s="150" t="s">
        <v>158</v>
      </c>
      <c r="AY368" s="14" t="s">
        <v>150</v>
      </c>
      <c r="BE368" s="151">
        <f t="shared" si="84"/>
        <v>0</v>
      </c>
      <c r="BF368" s="151">
        <f t="shared" si="85"/>
        <v>0</v>
      </c>
      <c r="BG368" s="151">
        <f t="shared" si="86"/>
        <v>0</v>
      </c>
      <c r="BH368" s="151">
        <f t="shared" si="87"/>
        <v>0</v>
      </c>
      <c r="BI368" s="151">
        <f t="shared" si="88"/>
        <v>0</v>
      </c>
      <c r="BJ368" s="14" t="s">
        <v>158</v>
      </c>
      <c r="BK368" s="151">
        <f t="shared" si="89"/>
        <v>0</v>
      </c>
      <c r="BL368" s="14" t="s">
        <v>157</v>
      </c>
      <c r="BM368" s="150" t="s">
        <v>1064</v>
      </c>
    </row>
    <row r="369" spans="1:65" s="2" customFormat="1" ht="16.5" customHeight="1">
      <c r="A369" s="26"/>
      <c r="B369" s="138"/>
      <c r="C369" s="139" t="s">
        <v>1000</v>
      </c>
      <c r="D369" s="139" t="s">
        <v>153</v>
      </c>
      <c r="E369" s="140" t="s">
        <v>1959</v>
      </c>
      <c r="F369" s="141" t="s">
        <v>1960</v>
      </c>
      <c r="G369" s="142" t="s">
        <v>463</v>
      </c>
      <c r="H369" s="143">
        <v>1</v>
      </c>
      <c r="I369" s="144"/>
      <c r="J369" s="144"/>
      <c r="K369" s="145"/>
      <c r="L369" s="27"/>
      <c r="M369" s="146" t="s">
        <v>1</v>
      </c>
      <c r="N369" s="147" t="s">
        <v>33</v>
      </c>
      <c r="O369" s="148">
        <v>0</v>
      </c>
      <c r="P369" s="148">
        <f t="shared" si="81"/>
        <v>0</v>
      </c>
      <c r="Q369" s="148">
        <v>0</v>
      </c>
      <c r="R369" s="148">
        <f t="shared" si="82"/>
        <v>0</v>
      </c>
      <c r="S369" s="148">
        <v>0</v>
      </c>
      <c r="T369" s="149">
        <f t="shared" si="83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0" t="s">
        <v>157</v>
      </c>
      <c r="AT369" s="150" t="s">
        <v>153</v>
      </c>
      <c r="AU369" s="150" t="s">
        <v>158</v>
      </c>
      <c r="AY369" s="14" t="s">
        <v>150</v>
      </c>
      <c r="BE369" s="151">
        <f t="shared" si="84"/>
        <v>0</v>
      </c>
      <c r="BF369" s="151">
        <f t="shared" si="85"/>
        <v>0</v>
      </c>
      <c r="BG369" s="151">
        <f t="shared" si="86"/>
        <v>0</v>
      </c>
      <c r="BH369" s="151">
        <f t="shared" si="87"/>
        <v>0</v>
      </c>
      <c r="BI369" s="151">
        <f t="shared" si="88"/>
        <v>0</v>
      </c>
      <c r="BJ369" s="14" t="s">
        <v>158</v>
      </c>
      <c r="BK369" s="151">
        <f t="shared" si="89"/>
        <v>0</v>
      </c>
      <c r="BL369" s="14" t="s">
        <v>157</v>
      </c>
      <c r="BM369" s="150" t="s">
        <v>1068</v>
      </c>
    </row>
    <row r="370" spans="1:65" s="2" customFormat="1" ht="33" customHeight="1">
      <c r="A370" s="26"/>
      <c r="B370" s="138"/>
      <c r="C370" s="152" t="s">
        <v>635</v>
      </c>
      <c r="D370" s="152" t="s">
        <v>188</v>
      </c>
      <c r="E370" s="153" t="s">
        <v>1961</v>
      </c>
      <c r="F370" s="154" t="s">
        <v>1962</v>
      </c>
      <c r="G370" s="155" t="s">
        <v>463</v>
      </c>
      <c r="H370" s="156">
        <v>1</v>
      </c>
      <c r="I370" s="157"/>
      <c r="J370" s="157"/>
      <c r="K370" s="158"/>
      <c r="L370" s="159"/>
      <c r="M370" s="160" t="s">
        <v>1</v>
      </c>
      <c r="N370" s="161" t="s">
        <v>33</v>
      </c>
      <c r="O370" s="148">
        <v>0</v>
      </c>
      <c r="P370" s="148">
        <f t="shared" si="81"/>
        <v>0</v>
      </c>
      <c r="Q370" s="148">
        <v>0</v>
      </c>
      <c r="R370" s="148">
        <f t="shared" si="82"/>
        <v>0</v>
      </c>
      <c r="S370" s="148">
        <v>0</v>
      </c>
      <c r="T370" s="149">
        <f t="shared" si="83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0" t="s">
        <v>169</v>
      </c>
      <c r="AT370" s="150" t="s">
        <v>188</v>
      </c>
      <c r="AU370" s="150" t="s">
        <v>158</v>
      </c>
      <c r="AY370" s="14" t="s">
        <v>150</v>
      </c>
      <c r="BE370" s="151">
        <f t="shared" si="84"/>
        <v>0</v>
      </c>
      <c r="BF370" s="151">
        <f t="shared" si="85"/>
        <v>0</v>
      </c>
      <c r="BG370" s="151">
        <f t="shared" si="86"/>
        <v>0</v>
      </c>
      <c r="BH370" s="151">
        <f t="shared" si="87"/>
        <v>0</v>
      </c>
      <c r="BI370" s="151">
        <f t="shared" si="88"/>
        <v>0</v>
      </c>
      <c r="BJ370" s="14" t="s">
        <v>158</v>
      </c>
      <c r="BK370" s="151">
        <f t="shared" si="89"/>
        <v>0</v>
      </c>
      <c r="BL370" s="14" t="s">
        <v>157</v>
      </c>
      <c r="BM370" s="150" t="s">
        <v>1071</v>
      </c>
    </row>
    <row r="371" spans="1:65" s="2" customFormat="1" ht="21.75" customHeight="1">
      <c r="A371" s="26"/>
      <c r="B371" s="138"/>
      <c r="C371" s="139" t="s">
        <v>1007</v>
      </c>
      <c r="D371" s="139" t="s">
        <v>153</v>
      </c>
      <c r="E371" s="140" t="s">
        <v>1963</v>
      </c>
      <c r="F371" s="141" t="s">
        <v>1964</v>
      </c>
      <c r="G371" s="142" t="s">
        <v>554</v>
      </c>
      <c r="H371" s="143">
        <v>1.36</v>
      </c>
      <c r="I371" s="144"/>
      <c r="J371" s="144"/>
      <c r="K371" s="145"/>
      <c r="L371" s="27"/>
      <c r="M371" s="146" t="s">
        <v>1</v>
      </c>
      <c r="N371" s="147" t="s">
        <v>33</v>
      </c>
      <c r="O371" s="148">
        <v>0</v>
      </c>
      <c r="P371" s="148">
        <f t="shared" si="81"/>
        <v>0</v>
      </c>
      <c r="Q371" s="148">
        <v>0</v>
      </c>
      <c r="R371" s="148">
        <f t="shared" si="82"/>
        <v>0</v>
      </c>
      <c r="S371" s="148">
        <v>0</v>
      </c>
      <c r="T371" s="149">
        <f t="shared" si="83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0" t="s">
        <v>157</v>
      </c>
      <c r="AT371" s="150" t="s">
        <v>153</v>
      </c>
      <c r="AU371" s="150" t="s">
        <v>158</v>
      </c>
      <c r="AY371" s="14" t="s">
        <v>150</v>
      </c>
      <c r="BE371" s="151">
        <f t="shared" si="84"/>
        <v>0</v>
      </c>
      <c r="BF371" s="151">
        <f t="shared" si="85"/>
        <v>0</v>
      </c>
      <c r="BG371" s="151">
        <f t="shared" si="86"/>
        <v>0</v>
      </c>
      <c r="BH371" s="151">
        <f t="shared" si="87"/>
        <v>0</v>
      </c>
      <c r="BI371" s="151">
        <f t="shared" si="88"/>
        <v>0</v>
      </c>
      <c r="BJ371" s="14" t="s">
        <v>158</v>
      </c>
      <c r="BK371" s="151">
        <f t="shared" si="89"/>
        <v>0</v>
      </c>
      <c r="BL371" s="14" t="s">
        <v>157</v>
      </c>
      <c r="BM371" s="150" t="s">
        <v>1075</v>
      </c>
    </row>
    <row r="372" spans="1:65" s="12" customFormat="1" ht="22.9" customHeight="1">
      <c r="B372" s="126"/>
      <c r="D372" s="127" t="s">
        <v>66</v>
      </c>
      <c r="E372" s="136" t="s">
        <v>1965</v>
      </c>
      <c r="F372" s="136" t="s">
        <v>1966</v>
      </c>
      <c r="J372" s="137"/>
      <c r="L372" s="126"/>
      <c r="M372" s="130"/>
      <c r="N372" s="131"/>
      <c r="O372" s="131"/>
      <c r="P372" s="132">
        <f>SUM(P373:P400)</f>
        <v>0</v>
      </c>
      <c r="Q372" s="131"/>
      <c r="R372" s="132">
        <f>SUM(R373:R400)</f>
        <v>0</v>
      </c>
      <c r="S372" s="131"/>
      <c r="T372" s="133">
        <f>SUM(T373:T400)</f>
        <v>0</v>
      </c>
      <c r="AR372" s="127" t="s">
        <v>75</v>
      </c>
      <c r="AT372" s="134" t="s">
        <v>66</v>
      </c>
      <c r="AU372" s="134" t="s">
        <v>75</v>
      </c>
      <c r="AY372" s="127" t="s">
        <v>150</v>
      </c>
      <c r="BK372" s="135">
        <f>SUM(BK373:BK400)</f>
        <v>0</v>
      </c>
    </row>
    <row r="373" spans="1:65" s="2" customFormat="1" ht="21.75" customHeight="1">
      <c r="A373" s="26"/>
      <c r="B373" s="138"/>
      <c r="C373" s="139" t="s">
        <v>639</v>
      </c>
      <c r="D373" s="139" t="s">
        <v>153</v>
      </c>
      <c r="E373" s="140" t="s">
        <v>1939</v>
      </c>
      <c r="F373" s="141" t="s">
        <v>1940</v>
      </c>
      <c r="G373" s="142" t="s">
        <v>463</v>
      </c>
      <c r="H373" s="143">
        <v>1.5</v>
      </c>
      <c r="I373" s="144"/>
      <c r="J373" s="144"/>
      <c r="K373" s="145"/>
      <c r="L373" s="27"/>
      <c r="M373" s="146" t="s">
        <v>1</v>
      </c>
      <c r="N373" s="147" t="s">
        <v>33</v>
      </c>
      <c r="O373" s="148">
        <v>0</v>
      </c>
      <c r="P373" s="148">
        <f t="shared" ref="P373:P400" si="90">O373*H373</f>
        <v>0</v>
      </c>
      <c r="Q373" s="148">
        <v>0</v>
      </c>
      <c r="R373" s="148">
        <f t="shared" ref="R373:R400" si="91">Q373*H373</f>
        <v>0</v>
      </c>
      <c r="S373" s="148">
        <v>0</v>
      </c>
      <c r="T373" s="149">
        <f t="shared" ref="T373:T400" si="92">S373*H373</f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0" t="s">
        <v>157</v>
      </c>
      <c r="AT373" s="150" t="s">
        <v>153</v>
      </c>
      <c r="AU373" s="150" t="s">
        <v>158</v>
      </c>
      <c r="AY373" s="14" t="s">
        <v>150</v>
      </c>
      <c r="BE373" s="151">
        <f t="shared" ref="BE373:BE400" si="93">IF(N373="základná",J373,0)</f>
        <v>0</v>
      </c>
      <c r="BF373" s="151">
        <f t="shared" ref="BF373:BF400" si="94">IF(N373="znížená",J373,0)</f>
        <v>0</v>
      </c>
      <c r="BG373" s="151">
        <f t="shared" ref="BG373:BG400" si="95">IF(N373="zákl. prenesená",J373,0)</f>
        <v>0</v>
      </c>
      <c r="BH373" s="151">
        <f t="shared" ref="BH373:BH400" si="96">IF(N373="zníž. prenesená",J373,0)</f>
        <v>0</v>
      </c>
      <c r="BI373" s="151">
        <f t="shared" ref="BI373:BI400" si="97">IF(N373="nulová",J373,0)</f>
        <v>0</v>
      </c>
      <c r="BJ373" s="14" t="s">
        <v>158</v>
      </c>
      <c r="BK373" s="151">
        <f t="shared" ref="BK373:BK400" si="98">ROUND(I373*H373,2)</f>
        <v>0</v>
      </c>
      <c r="BL373" s="14" t="s">
        <v>157</v>
      </c>
      <c r="BM373" s="150" t="s">
        <v>1076</v>
      </c>
    </row>
    <row r="374" spans="1:65" s="2" customFormat="1" ht="66.75" customHeight="1">
      <c r="A374" s="26"/>
      <c r="B374" s="138"/>
      <c r="C374" s="152" t="s">
        <v>1014</v>
      </c>
      <c r="D374" s="152" t="s">
        <v>188</v>
      </c>
      <c r="E374" s="153" t="s">
        <v>1941</v>
      </c>
      <c r="F374" s="154" t="s">
        <v>1942</v>
      </c>
      <c r="G374" s="155" t="s">
        <v>463</v>
      </c>
      <c r="H374" s="156">
        <v>1</v>
      </c>
      <c r="I374" s="157"/>
      <c r="J374" s="157"/>
      <c r="K374" s="158"/>
      <c r="L374" s="159"/>
      <c r="M374" s="160" t="s">
        <v>1</v>
      </c>
      <c r="N374" s="161" t="s">
        <v>33</v>
      </c>
      <c r="O374" s="148">
        <v>0</v>
      </c>
      <c r="P374" s="148">
        <f t="shared" si="90"/>
        <v>0</v>
      </c>
      <c r="Q374" s="148">
        <v>0</v>
      </c>
      <c r="R374" s="148">
        <f t="shared" si="91"/>
        <v>0</v>
      </c>
      <c r="S374" s="148">
        <v>0</v>
      </c>
      <c r="T374" s="149">
        <f t="shared" si="92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0" t="s">
        <v>169</v>
      </c>
      <c r="AT374" s="150" t="s">
        <v>188</v>
      </c>
      <c r="AU374" s="150" t="s">
        <v>158</v>
      </c>
      <c r="AY374" s="14" t="s">
        <v>150</v>
      </c>
      <c r="BE374" s="151">
        <f t="shared" si="93"/>
        <v>0</v>
      </c>
      <c r="BF374" s="151">
        <f t="shared" si="94"/>
        <v>0</v>
      </c>
      <c r="BG374" s="151">
        <f t="shared" si="95"/>
        <v>0</v>
      </c>
      <c r="BH374" s="151">
        <f t="shared" si="96"/>
        <v>0</v>
      </c>
      <c r="BI374" s="151">
        <f t="shared" si="97"/>
        <v>0</v>
      </c>
      <c r="BJ374" s="14" t="s">
        <v>158</v>
      </c>
      <c r="BK374" s="151">
        <f t="shared" si="98"/>
        <v>0</v>
      </c>
      <c r="BL374" s="14" t="s">
        <v>157</v>
      </c>
      <c r="BM374" s="150" t="s">
        <v>1080</v>
      </c>
    </row>
    <row r="375" spans="1:65" s="2" customFormat="1" ht="33" customHeight="1">
      <c r="A375" s="26"/>
      <c r="B375" s="138"/>
      <c r="C375" s="152" t="s">
        <v>642</v>
      </c>
      <c r="D375" s="152" t="s">
        <v>188</v>
      </c>
      <c r="E375" s="153" t="s">
        <v>1943</v>
      </c>
      <c r="F375" s="154" t="s">
        <v>1944</v>
      </c>
      <c r="G375" s="155" t="s">
        <v>463</v>
      </c>
      <c r="H375" s="156">
        <v>2</v>
      </c>
      <c r="I375" s="157"/>
      <c r="J375" s="157"/>
      <c r="K375" s="158"/>
      <c r="L375" s="159"/>
      <c r="M375" s="160" t="s">
        <v>1</v>
      </c>
      <c r="N375" s="161" t="s">
        <v>33</v>
      </c>
      <c r="O375" s="148">
        <v>0</v>
      </c>
      <c r="P375" s="148">
        <f t="shared" si="90"/>
        <v>0</v>
      </c>
      <c r="Q375" s="148">
        <v>0</v>
      </c>
      <c r="R375" s="148">
        <f t="shared" si="91"/>
        <v>0</v>
      </c>
      <c r="S375" s="148">
        <v>0</v>
      </c>
      <c r="T375" s="149">
        <f t="shared" si="92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0" t="s">
        <v>169</v>
      </c>
      <c r="AT375" s="150" t="s">
        <v>188</v>
      </c>
      <c r="AU375" s="150" t="s">
        <v>158</v>
      </c>
      <c r="AY375" s="14" t="s">
        <v>150</v>
      </c>
      <c r="BE375" s="151">
        <f t="shared" si="93"/>
        <v>0</v>
      </c>
      <c r="BF375" s="151">
        <f t="shared" si="94"/>
        <v>0</v>
      </c>
      <c r="BG375" s="151">
        <f t="shared" si="95"/>
        <v>0</v>
      </c>
      <c r="BH375" s="151">
        <f t="shared" si="96"/>
        <v>0</v>
      </c>
      <c r="BI375" s="151">
        <f t="shared" si="97"/>
        <v>0</v>
      </c>
      <c r="BJ375" s="14" t="s">
        <v>158</v>
      </c>
      <c r="BK375" s="151">
        <f t="shared" si="98"/>
        <v>0</v>
      </c>
      <c r="BL375" s="14" t="s">
        <v>157</v>
      </c>
      <c r="BM375" s="150" t="s">
        <v>1083</v>
      </c>
    </row>
    <row r="376" spans="1:65" s="2" customFormat="1" ht="33" customHeight="1">
      <c r="A376" s="26"/>
      <c r="B376" s="138"/>
      <c r="C376" s="152" t="s">
        <v>1021</v>
      </c>
      <c r="D376" s="152" t="s">
        <v>188</v>
      </c>
      <c r="E376" s="153" t="s">
        <v>1945</v>
      </c>
      <c r="F376" s="154" t="s">
        <v>1946</v>
      </c>
      <c r="G376" s="155" t="s">
        <v>463</v>
      </c>
      <c r="H376" s="156">
        <v>5</v>
      </c>
      <c r="I376" s="157"/>
      <c r="J376" s="157"/>
      <c r="K376" s="158"/>
      <c r="L376" s="159"/>
      <c r="M376" s="160" t="s">
        <v>1</v>
      </c>
      <c r="N376" s="161" t="s">
        <v>33</v>
      </c>
      <c r="O376" s="148">
        <v>0</v>
      </c>
      <c r="P376" s="148">
        <f t="shared" si="90"/>
        <v>0</v>
      </c>
      <c r="Q376" s="148">
        <v>0</v>
      </c>
      <c r="R376" s="148">
        <f t="shared" si="91"/>
        <v>0</v>
      </c>
      <c r="S376" s="148">
        <v>0</v>
      </c>
      <c r="T376" s="149">
        <f t="shared" si="92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0" t="s">
        <v>169</v>
      </c>
      <c r="AT376" s="150" t="s">
        <v>188</v>
      </c>
      <c r="AU376" s="150" t="s">
        <v>158</v>
      </c>
      <c r="AY376" s="14" t="s">
        <v>150</v>
      </c>
      <c r="BE376" s="151">
        <f t="shared" si="93"/>
        <v>0</v>
      </c>
      <c r="BF376" s="151">
        <f t="shared" si="94"/>
        <v>0</v>
      </c>
      <c r="BG376" s="151">
        <f t="shared" si="95"/>
        <v>0</v>
      </c>
      <c r="BH376" s="151">
        <f t="shared" si="96"/>
        <v>0</v>
      </c>
      <c r="BI376" s="151">
        <f t="shared" si="97"/>
        <v>0</v>
      </c>
      <c r="BJ376" s="14" t="s">
        <v>158</v>
      </c>
      <c r="BK376" s="151">
        <f t="shared" si="98"/>
        <v>0</v>
      </c>
      <c r="BL376" s="14" t="s">
        <v>157</v>
      </c>
      <c r="BM376" s="150" t="s">
        <v>1087</v>
      </c>
    </row>
    <row r="377" spans="1:65" s="2" customFormat="1" ht="33" customHeight="1">
      <c r="A377" s="26"/>
      <c r="B377" s="138"/>
      <c r="C377" s="152" t="s">
        <v>646</v>
      </c>
      <c r="D377" s="152" t="s">
        <v>188</v>
      </c>
      <c r="E377" s="153" t="s">
        <v>1947</v>
      </c>
      <c r="F377" s="154" t="s">
        <v>1948</v>
      </c>
      <c r="G377" s="155" t="s">
        <v>463</v>
      </c>
      <c r="H377" s="156">
        <v>2</v>
      </c>
      <c r="I377" s="157"/>
      <c r="J377" s="157"/>
      <c r="K377" s="158"/>
      <c r="L377" s="159"/>
      <c r="M377" s="160" t="s">
        <v>1</v>
      </c>
      <c r="N377" s="161" t="s">
        <v>33</v>
      </c>
      <c r="O377" s="148">
        <v>0</v>
      </c>
      <c r="P377" s="148">
        <f t="shared" si="90"/>
        <v>0</v>
      </c>
      <c r="Q377" s="148">
        <v>0</v>
      </c>
      <c r="R377" s="148">
        <f t="shared" si="91"/>
        <v>0</v>
      </c>
      <c r="S377" s="148">
        <v>0</v>
      </c>
      <c r="T377" s="149">
        <f t="shared" si="92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0" t="s">
        <v>169</v>
      </c>
      <c r="AT377" s="150" t="s">
        <v>188</v>
      </c>
      <c r="AU377" s="150" t="s">
        <v>158</v>
      </c>
      <c r="AY377" s="14" t="s">
        <v>150</v>
      </c>
      <c r="BE377" s="151">
        <f t="shared" si="93"/>
        <v>0</v>
      </c>
      <c r="BF377" s="151">
        <f t="shared" si="94"/>
        <v>0</v>
      </c>
      <c r="BG377" s="151">
        <f t="shared" si="95"/>
        <v>0</v>
      </c>
      <c r="BH377" s="151">
        <f t="shared" si="96"/>
        <v>0</v>
      </c>
      <c r="BI377" s="151">
        <f t="shared" si="97"/>
        <v>0</v>
      </c>
      <c r="BJ377" s="14" t="s">
        <v>158</v>
      </c>
      <c r="BK377" s="151">
        <f t="shared" si="98"/>
        <v>0</v>
      </c>
      <c r="BL377" s="14" t="s">
        <v>157</v>
      </c>
      <c r="BM377" s="150" t="s">
        <v>1095</v>
      </c>
    </row>
    <row r="378" spans="1:65" s="2" customFormat="1" ht="44.25" customHeight="1">
      <c r="A378" s="26"/>
      <c r="B378" s="138"/>
      <c r="C378" s="152" t="s">
        <v>1030</v>
      </c>
      <c r="D378" s="152" t="s">
        <v>188</v>
      </c>
      <c r="E378" s="153" t="s">
        <v>1949</v>
      </c>
      <c r="F378" s="154" t="s">
        <v>1950</v>
      </c>
      <c r="G378" s="155" t="s">
        <v>463</v>
      </c>
      <c r="H378" s="156">
        <v>5</v>
      </c>
      <c r="I378" s="157"/>
      <c r="J378" s="157"/>
      <c r="K378" s="158"/>
      <c r="L378" s="159"/>
      <c r="M378" s="160" t="s">
        <v>1</v>
      </c>
      <c r="N378" s="161" t="s">
        <v>33</v>
      </c>
      <c r="O378" s="148">
        <v>0</v>
      </c>
      <c r="P378" s="148">
        <f t="shared" si="90"/>
        <v>0</v>
      </c>
      <c r="Q378" s="148">
        <v>0</v>
      </c>
      <c r="R378" s="148">
        <f t="shared" si="91"/>
        <v>0</v>
      </c>
      <c r="S378" s="148">
        <v>0</v>
      </c>
      <c r="T378" s="149">
        <f t="shared" si="92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0" t="s">
        <v>169</v>
      </c>
      <c r="AT378" s="150" t="s">
        <v>188</v>
      </c>
      <c r="AU378" s="150" t="s">
        <v>158</v>
      </c>
      <c r="AY378" s="14" t="s">
        <v>150</v>
      </c>
      <c r="BE378" s="151">
        <f t="shared" si="93"/>
        <v>0</v>
      </c>
      <c r="BF378" s="151">
        <f t="shared" si="94"/>
        <v>0</v>
      </c>
      <c r="BG378" s="151">
        <f t="shared" si="95"/>
        <v>0</v>
      </c>
      <c r="BH378" s="151">
        <f t="shared" si="96"/>
        <v>0</v>
      </c>
      <c r="BI378" s="151">
        <f t="shared" si="97"/>
        <v>0</v>
      </c>
      <c r="BJ378" s="14" t="s">
        <v>158</v>
      </c>
      <c r="BK378" s="151">
        <f t="shared" si="98"/>
        <v>0</v>
      </c>
      <c r="BL378" s="14" t="s">
        <v>157</v>
      </c>
      <c r="BM378" s="150" t="s">
        <v>1099</v>
      </c>
    </row>
    <row r="379" spans="1:65" s="2" customFormat="1" ht="16.5" customHeight="1">
      <c r="A379" s="26"/>
      <c r="B379" s="138"/>
      <c r="C379" s="139" t="s">
        <v>649</v>
      </c>
      <c r="D379" s="139" t="s">
        <v>153</v>
      </c>
      <c r="E379" s="140" t="s">
        <v>1890</v>
      </c>
      <c r="F379" s="141" t="s">
        <v>1891</v>
      </c>
      <c r="G379" s="142" t="s">
        <v>463</v>
      </c>
      <c r="H379" s="143">
        <v>1</v>
      </c>
      <c r="I379" s="144"/>
      <c r="J379" s="144"/>
      <c r="K379" s="145"/>
      <c r="L379" s="27"/>
      <c r="M379" s="146" t="s">
        <v>1</v>
      </c>
      <c r="N379" s="147" t="s">
        <v>33</v>
      </c>
      <c r="O379" s="148">
        <v>0</v>
      </c>
      <c r="P379" s="148">
        <f t="shared" si="90"/>
        <v>0</v>
      </c>
      <c r="Q379" s="148">
        <v>0</v>
      </c>
      <c r="R379" s="148">
        <f t="shared" si="91"/>
        <v>0</v>
      </c>
      <c r="S379" s="148">
        <v>0</v>
      </c>
      <c r="T379" s="149">
        <f t="shared" si="92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0" t="s">
        <v>157</v>
      </c>
      <c r="AT379" s="150" t="s">
        <v>153</v>
      </c>
      <c r="AU379" s="150" t="s">
        <v>158</v>
      </c>
      <c r="AY379" s="14" t="s">
        <v>150</v>
      </c>
      <c r="BE379" s="151">
        <f t="shared" si="93"/>
        <v>0</v>
      </c>
      <c r="BF379" s="151">
        <f t="shared" si="94"/>
        <v>0</v>
      </c>
      <c r="BG379" s="151">
        <f t="shared" si="95"/>
        <v>0</v>
      </c>
      <c r="BH379" s="151">
        <f t="shared" si="96"/>
        <v>0</v>
      </c>
      <c r="BI379" s="151">
        <f t="shared" si="97"/>
        <v>0</v>
      </c>
      <c r="BJ379" s="14" t="s">
        <v>158</v>
      </c>
      <c r="BK379" s="151">
        <f t="shared" si="98"/>
        <v>0</v>
      </c>
      <c r="BL379" s="14" t="s">
        <v>157</v>
      </c>
      <c r="BM379" s="150" t="s">
        <v>1102</v>
      </c>
    </row>
    <row r="380" spans="1:65" s="2" customFormat="1" ht="21.75" customHeight="1">
      <c r="A380" s="26"/>
      <c r="B380" s="138"/>
      <c r="C380" s="152" t="s">
        <v>1039</v>
      </c>
      <c r="D380" s="152" t="s">
        <v>188</v>
      </c>
      <c r="E380" s="153" t="s">
        <v>1951</v>
      </c>
      <c r="F380" s="154" t="s">
        <v>1952</v>
      </c>
      <c r="G380" s="155" t="s">
        <v>463</v>
      </c>
      <c r="H380" s="156">
        <v>1</v>
      </c>
      <c r="I380" s="157"/>
      <c r="J380" s="157"/>
      <c r="K380" s="158"/>
      <c r="L380" s="159"/>
      <c r="M380" s="160" t="s">
        <v>1</v>
      </c>
      <c r="N380" s="161" t="s">
        <v>33</v>
      </c>
      <c r="O380" s="148">
        <v>0</v>
      </c>
      <c r="P380" s="148">
        <f t="shared" si="90"/>
        <v>0</v>
      </c>
      <c r="Q380" s="148">
        <v>0</v>
      </c>
      <c r="R380" s="148">
        <f t="shared" si="91"/>
        <v>0</v>
      </c>
      <c r="S380" s="148">
        <v>0</v>
      </c>
      <c r="T380" s="149">
        <f t="shared" si="92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0" t="s">
        <v>169</v>
      </c>
      <c r="AT380" s="150" t="s">
        <v>188</v>
      </c>
      <c r="AU380" s="150" t="s">
        <v>158</v>
      </c>
      <c r="AY380" s="14" t="s">
        <v>150</v>
      </c>
      <c r="BE380" s="151">
        <f t="shared" si="93"/>
        <v>0</v>
      </c>
      <c r="BF380" s="151">
        <f t="shared" si="94"/>
        <v>0</v>
      </c>
      <c r="BG380" s="151">
        <f t="shared" si="95"/>
        <v>0</v>
      </c>
      <c r="BH380" s="151">
        <f t="shared" si="96"/>
        <v>0</v>
      </c>
      <c r="BI380" s="151">
        <f t="shared" si="97"/>
        <v>0</v>
      </c>
      <c r="BJ380" s="14" t="s">
        <v>158</v>
      </c>
      <c r="BK380" s="151">
        <f t="shared" si="98"/>
        <v>0</v>
      </c>
      <c r="BL380" s="14" t="s">
        <v>157</v>
      </c>
      <c r="BM380" s="150" t="s">
        <v>1106</v>
      </c>
    </row>
    <row r="381" spans="1:65" s="2" customFormat="1" ht="16.5" customHeight="1">
      <c r="A381" s="26"/>
      <c r="B381" s="138"/>
      <c r="C381" s="139" t="s">
        <v>653</v>
      </c>
      <c r="D381" s="139" t="s">
        <v>153</v>
      </c>
      <c r="E381" s="140" t="s">
        <v>1890</v>
      </c>
      <c r="F381" s="141" t="s">
        <v>1891</v>
      </c>
      <c r="G381" s="142" t="s">
        <v>463</v>
      </c>
      <c r="H381" s="143">
        <v>1</v>
      </c>
      <c r="I381" s="144"/>
      <c r="J381" s="144"/>
      <c r="K381" s="145"/>
      <c r="L381" s="27"/>
      <c r="M381" s="146" t="s">
        <v>1</v>
      </c>
      <c r="N381" s="147" t="s">
        <v>33</v>
      </c>
      <c r="O381" s="148">
        <v>0</v>
      </c>
      <c r="P381" s="148">
        <f t="shared" si="90"/>
        <v>0</v>
      </c>
      <c r="Q381" s="148">
        <v>0</v>
      </c>
      <c r="R381" s="148">
        <f t="shared" si="91"/>
        <v>0</v>
      </c>
      <c r="S381" s="148">
        <v>0</v>
      </c>
      <c r="T381" s="149">
        <f t="shared" si="92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0" t="s">
        <v>157</v>
      </c>
      <c r="AT381" s="150" t="s">
        <v>153</v>
      </c>
      <c r="AU381" s="150" t="s">
        <v>158</v>
      </c>
      <c r="AY381" s="14" t="s">
        <v>150</v>
      </c>
      <c r="BE381" s="151">
        <f t="shared" si="93"/>
        <v>0</v>
      </c>
      <c r="BF381" s="151">
        <f t="shared" si="94"/>
        <v>0</v>
      </c>
      <c r="BG381" s="151">
        <f t="shared" si="95"/>
        <v>0</v>
      </c>
      <c r="BH381" s="151">
        <f t="shared" si="96"/>
        <v>0</v>
      </c>
      <c r="BI381" s="151">
        <f t="shared" si="97"/>
        <v>0</v>
      </c>
      <c r="BJ381" s="14" t="s">
        <v>158</v>
      </c>
      <c r="BK381" s="151">
        <f t="shared" si="98"/>
        <v>0</v>
      </c>
      <c r="BL381" s="14" t="s">
        <v>157</v>
      </c>
      <c r="BM381" s="150" t="s">
        <v>1109</v>
      </c>
    </row>
    <row r="382" spans="1:65" s="2" customFormat="1" ht="21.75" customHeight="1">
      <c r="A382" s="26"/>
      <c r="B382" s="138"/>
      <c r="C382" s="152" t="s">
        <v>1044</v>
      </c>
      <c r="D382" s="152" t="s">
        <v>188</v>
      </c>
      <c r="E382" s="153" t="s">
        <v>1896</v>
      </c>
      <c r="F382" s="154" t="s">
        <v>1897</v>
      </c>
      <c r="G382" s="155" t="s">
        <v>463</v>
      </c>
      <c r="H382" s="156">
        <v>1</v>
      </c>
      <c r="I382" s="157"/>
      <c r="J382" s="157"/>
      <c r="K382" s="158"/>
      <c r="L382" s="159"/>
      <c r="M382" s="160" t="s">
        <v>1</v>
      </c>
      <c r="N382" s="161" t="s">
        <v>33</v>
      </c>
      <c r="O382" s="148">
        <v>0</v>
      </c>
      <c r="P382" s="148">
        <f t="shared" si="90"/>
        <v>0</v>
      </c>
      <c r="Q382" s="148">
        <v>0</v>
      </c>
      <c r="R382" s="148">
        <f t="shared" si="91"/>
        <v>0</v>
      </c>
      <c r="S382" s="148">
        <v>0</v>
      </c>
      <c r="T382" s="149">
        <f t="shared" si="92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0" t="s">
        <v>169</v>
      </c>
      <c r="AT382" s="150" t="s">
        <v>188</v>
      </c>
      <c r="AU382" s="150" t="s">
        <v>158</v>
      </c>
      <c r="AY382" s="14" t="s">
        <v>150</v>
      </c>
      <c r="BE382" s="151">
        <f t="shared" si="93"/>
        <v>0</v>
      </c>
      <c r="BF382" s="151">
        <f t="shared" si="94"/>
        <v>0</v>
      </c>
      <c r="BG382" s="151">
        <f t="shared" si="95"/>
        <v>0</v>
      </c>
      <c r="BH382" s="151">
        <f t="shared" si="96"/>
        <v>0</v>
      </c>
      <c r="BI382" s="151">
        <f t="shared" si="97"/>
        <v>0</v>
      </c>
      <c r="BJ382" s="14" t="s">
        <v>158</v>
      </c>
      <c r="BK382" s="151">
        <f t="shared" si="98"/>
        <v>0</v>
      </c>
      <c r="BL382" s="14" t="s">
        <v>157</v>
      </c>
      <c r="BM382" s="150" t="s">
        <v>1115</v>
      </c>
    </row>
    <row r="383" spans="1:65" s="2" customFormat="1" ht="16.5" customHeight="1">
      <c r="A383" s="26"/>
      <c r="B383" s="138"/>
      <c r="C383" s="139" t="s">
        <v>655</v>
      </c>
      <c r="D383" s="139" t="s">
        <v>153</v>
      </c>
      <c r="E383" s="140" t="s">
        <v>1898</v>
      </c>
      <c r="F383" s="141" t="s">
        <v>1899</v>
      </c>
      <c r="G383" s="142" t="s">
        <v>463</v>
      </c>
      <c r="H383" s="143">
        <v>2</v>
      </c>
      <c r="I383" s="144"/>
      <c r="J383" s="144"/>
      <c r="K383" s="145"/>
      <c r="L383" s="27"/>
      <c r="M383" s="146" t="s">
        <v>1</v>
      </c>
      <c r="N383" s="147" t="s">
        <v>33</v>
      </c>
      <c r="O383" s="148">
        <v>0</v>
      </c>
      <c r="P383" s="148">
        <f t="shared" si="90"/>
        <v>0</v>
      </c>
      <c r="Q383" s="148">
        <v>0</v>
      </c>
      <c r="R383" s="148">
        <f t="shared" si="91"/>
        <v>0</v>
      </c>
      <c r="S383" s="148">
        <v>0</v>
      </c>
      <c r="T383" s="149">
        <f t="shared" si="92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0" t="s">
        <v>157</v>
      </c>
      <c r="AT383" s="150" t="s">
        <v>153</v>
      </c>
      <c r="AU383" s="150" t="s">
        <v>158</v>
      </c>
      <c r="AY383" s="14" t="s">
        <v>150</v>
      </c>
      <c r="BE383" s="151">
        <f t="shared" si="93"/>
        <v>0</v>
      </c>
      <c r="BF383" s="151">
        <f t="shared" si="94"/>
        <v>0</v>
      </c>
      <c r="BG383" s="151">
        <f t="shared" si="95"/>
        <v>0</v>
      </c>
      <c r="BH383" s="151">
        <f t="shared" si="96"/>
        <v>0</v>
      </c>
      <c r="BI383" s="151">
        <f t="shared" si="97"/>
        <v>0</v>
      </c>
      <c r="BJ383" s="14" t="s">
        <v>158</v>
      </c>
      <c r="BK383" s="151">
        <f t="shared" si="98"/>
        <v>0</v>
      </c>
      <c r="BL383" s="14" t="s">
        <v>157</v>
      </c>
      <c r="BM383" s="150" t="s">
        <v>1118</v>
      </c>
    </row>
    <row r="384" spans="1:65" s="2" customFormat="1" ht="21.75" customHeight="1">
      <c r="A384" s="26"/>
      <c r="B384" s="138"/>
      <c r="C384" s="152" t="s">
        <v>1051</v>
      </c>
      <c r="D384" s="152" t="s">
        <v>188</v>
      </c>
      <c r="E384" s="153" t="s">
        <v>1967</v>
      </c>
      <c r="F384" s="154" t="s">
        <v>1968</v>
      </c>
      <c r="G384" s="155" t="s">
        <v>463</v>
      </c>
      <c r="H384" s="156">
        <v>2</v>
      </c>
      <c r="I384" s="157"/>
      <c r="J384" s="157"/>
      <c r="K384" s="158"/>
      <c r="L384" s="159"/>
      <c r="M384" s="160" t="s">
        <v>1</v>
      </c>
      <c r="N384" s="161" t="s">
        <v>33</v>
      </c>
      <c r="O384" s="148">
        <v>0</v>
      </c>
      <c r="P384" s="148">
        <f t="shared" si="90"/>
        <v>0</v>
      </c>
      <c r="Q384" s="148">
        <v>0</v>
      </c>
      <c r="R384" s="148">
        <f t="shared" si="91"/>
        <v>0</v>
      </c>
      <c r="S384" s="148">
        <v>0</v>
      </c>
      <c r="T384" s="149">
        <f t="shared" si="92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0" t="s">
        <v>169</v>
      </c>
      <c r="AT384" s="150" t="s">
        <v>188</v>
      </c>
      <c r="AU384" s="150" t="s">
        <v>158</v>
      </c>
      <c r="AY384" s="14" t="s">
        <v>150</v>
      </c>
      <c r="BE384" s="151">
        <f t="shared" si="93"/>
        <v>0</v>
      </c>
      <c r="BF384" s="151">
        <f t="shared" si="94"/>
        <v>0</v>
      </c>
      <c r="BG384" s="151">
        <f t="shared" si="95"/>
        <v>0</v>
      </c>
      <c r="BH384" s="151">
        <f t="shared" si="96"/>
        <v>0</v>
      </c>
      <c r="BI384" s="151">
        <f t="shared" si="97"/>
        <v>0</v>
      </c>
      <c r="BJ384" s="14" t="s">
        <v>158</v>
      </c>
      <c r="BK384" s="151">
        <f t="shared" si="98"/>
        <v>0</v>
      </c>
      <c r="BL384" s="14" t="s">
        <v>157</v>
      </c>
      <c r="BM384" s="150" t="s">
        <v>1122</v>
      </c>
    </row>
    <row r="385" spans="1:65" s="2" customFormat="1" ht="16.5" customHeight="1">
      <c r="A385" s="26"/>
      <c r="B385" s="138"/>
      <c r="C385" s="139" t="s">
        <v>659</v>
      </c>
      <c r="D385" s="139" t="s">
        <v>153</v>
      </c>
      <c r="E385" s="140" t="s">
        <v>1898</v>
      </c>
      <c r="F385" s="141" t="s">
        <v>1899</v>
      </c>
      <c r="G385" s="142" t="s">
        <v>463</v>
      </c>
      <c r="H385" s="143">
        <v>13</v>
      </c>
      <c r="I385" s="144"/>
      <c r="J385" s="144"/>
      <c r="K385" s="145"/>
      <c r="L385" s="27"/>
      <c r="M385" s="146" t="s">
        <v>1</v>
      </c>
      <c r="N385" s="147" t="s">
        <v>33</v>
      </c>
      <c r="O385" s="148">
        <v>0</v>
      </c>
      <c r="P385" s="148">
        <f t="shared" si="90"/>
        <v>0</v>
      </c>
      <c r="Q385" s="148">
        <v>0</v>
      </c>
      <c r="R385" s="148">
        <f t="shared" si="91"/>
        <v>0</v>
      </c>
      <c r="S385" s="148">
        <v>0</v>
      </c>
      <c r="T385" s="149">
        <f t="shared" si="92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0" t="s">
        <v>157</v>
      </c>
      <c r="AT385" s="150" t="s">
        <v>153</v>
      </c>
      <c r="AU385" s="150" t="s">
        <v>158</v>
      </c>
      <c r="AY385" s="14" t="s">
        <v>150</v>
      </c>
      <c r="BE385" s="151">
        <f t="shared" si="93"/>
        <v>0</v>
      </c>
      <c r="BF385" s="151">
        <f t="shared" si="94"/>
        <v>0</v>
      </c>
      <c r="BG385" s="151">
        <f t="shared" si="95"/>
        <v>0</v>
      </c>
      <c r="BH385" s="151">
        <f t="shared" si="96"/>
        <v>0</v>
      </c>
      <c r="BI385" s="151">
        <f t="shared" si="97"/>
        <v>0</v>
      </c>
      <c r="BJ385" s="14" t="s">
        <v>158</v>
      </c>
      <c r="BK385" s="151">
        <f t="shared" si="98"/>
        <v>0</v>
      </c>
      <c r="BL385" s="14" t="s">
        <v>157</v>
      </c>
      <c r="BM385" s="150" t="s">
        <v>1125</v>
      </c>
    </row>
    <row r="386" spans="1:65" s="2" customFormat="1" ht="21.75" customHeight="1">
      <c r="A386" s="26"/>
      <c r="B386" s="138"/>
      <c r="C386" s="152" t="s">
        <v>1058</v>
      </c>
      <c r="D386" s="152" t="s">
        <v>188</v>
      </c>
      <c r="E386" s="153" t="s">
        <v>1900</v>
      </c>
      <c r="F386" s="154" t="s">
        <v>1901</v>
      </c>
      <c r="G386" s="155" t="s">
        <v>463</v>
      </c>
      <c r="H386" s="156">
        <v>13</v>
      </c>
      <c r="I386" s="157"/>
      <c r="J386" s="157"/>
      <c r="K386" s="158"/>
      <c r="L386" s="159"/>
      <c r="M386" s="160" t="s">
        <v>1</v>
      </c>
      <c r="N386" s="161" t="s">
        <v>33</v>
      </c>
      <c r="O386" s="148">
        <v>0</v>
      </c>
      <c r="P386" s="148">
        <f t="shared" si="90"/>
        <v>0</v>
      </c>
      <c r="Q386" s="148">
        <v>0</v>
      </c>
      <c r="R386" s="148">
        <f t="shared" si="91"/>
        <v>0</v>
      </c>
      <c r="S386" s="148">
        <v>0</v>
      </c>
      <c r="T386" s="149">
        <f t="shared" si="92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0" t="s">
        <v>169</v>
      </c>
      <c r="AT386" s="150" t="s">
        <v>188</v>
      </c>
      <c r="AU386" s="150" t="s">
        <v>158</v>
      </c>
      <c r="AY386" s="14" t="s">
        <v>150</v>
      </c>
      <c r="BE386" s="151">
        <f t="shared" si="93"/>
        <v>0</v>
      </c>
      <c r="BF386" s="151">
        <f t="shared" si="94"/>
        <v>0</v>
      </c>
      <c r="BG386" s="151">
        <f t="shared" si="95"/>
        <v>0</v>
      </c>
      <c r="BH386" s="151">
        <f t="shared" si="96"/>
        <v>0</v>
      </c>
      <c r="BI386" s="151">
        <f t="shared" si="97"/>
        <v>0</v>
      </c>
      <c r="BJ386" s="14" t="s">
        <v>158</v>
      </c>
      <c r="BK386" s="151">
        <f t="shared" si="98"/>
        <v>0</v>
      </c>
      <c r="BL386" s="14" t="s">
        <v>157</v>
      </c>
      <c r="BM386" s="150" t="s">
        <v>1129</v>
      </c>
    </row>
    <row r="387" spans="1:65" s="2" customFormat="1" ht="16.5" customHeight="1">
      <c r="A387" s="26"/>
      <c r="B387" s="138"/>
      <c r="C387" s="139" t="s">
        <v>662</v>
      </c>
      <c r="D387" s="139" t="s">
        <v>153</v>
      </c>
      <c r="E387" s="140" t="s">
        <v>1898</v>
      </c>
      <c r="F387" s="141" t="s">
        <v>1899</v>
      </c>
      <c r="G387" s="142" t="s">
        <v>463</v>
      </c>
      <c r="H387" s="143">
        <v>1</v>
      </c>
      <c r="I387" s="144"/>
      <c r="J387" s="144"/>
      <c r="K387" s="145"/>
      <c r="L387" s="27"/>
      <c r="M387" s="146" t="s">
        <v>1</v>
      </c>
      <c r="N387" s="147" t="s">
        <v>33</v>
      </c>
      <c r="O387" s="148">
        <v>0</v>
      </c>
      <c r="P387" s="148">
        <f t="shared" si="90"/>
        <v>0</v>
      </c>
      <c r="Q387" s="148">
        <v>0</v>
      </c>
      <c r="R387" s="148">
        <f t="shared" si="91"/>
        <v>0</v>
      </c>
      <c r="S387" s="148">
        <v>0</v>
      </c>
      <c r="T387" s="149">
        <f t="shared" si="92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0" t="s">
        <v>157</v>
      </c>
      <c r="AT387" s="150" t="s">
        <v>153</v>
      </c>
      <c r="AU387" s="150" t="s">
        <v>158</v>
      </c>
      <c r="AY387" s="14" t="s">
        <v>150</v>
      </c>
      <c r="BE387" s="151">
        <f t="shared" si="93"/>
        <v>0</v>
      </c>
      <c r="BF387" s="151">
        <f t="shared" si="94"/>
        <v>0</v>
      </c>
      <c r="BG387" s="151">
        <f t="shared" si="95"/>
        <v>0</v>
      </c>
      <c r="BH387" s="151">
        <f t="shared" si="96"/>
        <v>0</v>
      </c>
      <c r="BI387" s="151">
        <f t="shared" si="97"/>
        <v>0</v>
      </c>
      <c r="BJ387" s="14" t="s">
        <v>158</v>
      </c>
      <c r="BK387" s="151">
        <f t="shared" si="98"/>
        <v>0</v>
      </c>
      <c r="BL387" s="14" t="s">
        <v>157</v>
      </c>
      <c r="BM387" s="150" t="s">
        <v>1132</v>
      </c>
    </row>
    <row r="388" spans="1:65" s="2" customFormat="1" ht="21.75" customHeight="1">
      <c r="A388" s="26"/>
      <c r="B388" s="138"/>
      <c r="C388" s="152" t="s">
        <v>1065</v>
      </c>
      <c r="D388" s="152" t="s">
        <v>188</v>
      </c>
      <c r="E388" s="153" t="s">
        <v>1902</v>
      </c>
      <c r="F388" s="154" t="s">
        <v>1903</v>
      </c>
      <c r="G388" s="155" t="s">
        <v>463</v>
      </c>
      <c r="H388" s="156">
        <v>1</v>
      </c>
      <c r="I388" s="157"/>
      <c r="J388" s="157"/>
      <c r="K388" s="158"/>
      <c r="L388" s="159"/>
      <c r="M388" s="160" t="s">
        <v>1</v>
      </c>
      <c r="N388" s="161" t="s">
        <v>33</v>
      </c>
      <c r="O388" s="148">
        <v>0</v>
      </c>
      <c r="P388" s="148">
        <f t="shared" si="90"/>
        <v>0</v>
      </c>
      <c r="Q388" s="148">
        <v>0</v>
      </c>
      <c r="R388" s="148">
        <f t="shared" si="91"/>
        <v>0</v>
      </c>
      <c r="S388" s="148">
        <v>0</v>
      </c>
      <c r="T388" s="149">
        <f t="shared" si="92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0" t="s">
        <v>169</v>
      </c>
      <c r="AT388" s="150" t="s">
        <v>188</v>
      </c>
      <c r="AU388" s="150" t="s">
        <v>158</v>
      </c>
      <c r="AY388" s="14" t="s">
        <v>150</v>
      </c>
      <c r="BE388" s="151">
        <f t="shared" si="93"/>
        <v>0</v>
      </c>
      <c r="BF388" s="151">
        <f t="shared" si="94"/>
        <v>0</v>
      </c>
      <c r="BG388" s="151">
        <f t="shared" si="95"/>
        <v>0</v>
      </c>
      <c r="BH388" s="151">
        <f t="shared" si="96"/>
        <v>0</v>
      </c>
      <c r="BI388" s="151">
        <f t="shared" si="97"/>
        <v>0</v>
      </c>
      <c r="BJ388" s="14" t="s">
        <v>158</v>
      </c>
      <c r="BK388" s="151">
        <f t="shared" si="98"/>
        <v>0</v>
      </c>
      <c r="BL388" s="14" t="s">
        <v>157</v>
      </c>
      <c r="BM388" s="150" t="s">
        <v>1136</v>
      </c>
    </row>
    <row r="389" spans="1:65" s="2" customFormat="1" ht="21.75" customHeight="1">
      <c r="A389" s="26"/>
      <c r="B389" s="138"/>
      <c r="C389" s="139" t="s">
        <v>666</v>
      </c>
      <c r="D389" s="139" t="s">
        <v>153</v>
      </c>
      <c r="E389" s="140" t="s">
        <v>1904</v>
      </c>
      <c r="F389" s="141" t="s">
        <v>1905</v>
      </c>
      <c r="G389" s="142" t="s">
        <v>463</v>
      </c>
      <c r="H389" s="143">
        <v>4</v>
      </c>
      <c r="I389" s="144"/>
      <c r="J389" s="144"/>
      <c r="K389" s="145"/>
      <c r="L389" s="27"/>
      <c r="M389" s="146" t="s">
        <v>1</v>
      </c>
      <c r="N389" s="147" t="s">
        <v>33</v>
      </c>
      <c r="O389" s="148">
        <v>0</v>
      </c>
      <c r="P389" s="148">
        <f t="shared" si="90"/>
        <v>0</v>
      </c>
      <c r="Q389" s="148">
        <v>0</v>
      </c>
      <c r="R389" s="148">
        <f t="shared" si="91"/>
        <v>0</v>
      </c>
      <c r="S389" s="148">
        <v>0</v>
      </c>
      <c r="T389" s="149">
        <f t="shared" si="92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0" t="s">
        <v>157</v>
      </c>
      <c r="AT389" s="150" t="s">
        <v>153</v>
      </c>
      <c r="AU389" s="150" t="s">
        <v>158</v>
      </c>
      <c r="AY389" s="14" t="s">
        <v>150</v>
      </c>
      <c r="BE389" s="151">
        <f t="shared" si="93"/>
        <v>0</v>
      </c>
      <c r="BF389" s="151">
        <f t="shared" si="94"/>
        <v>0</v>
      </c>
      <c r="BG389" s="151">
        <f t="shared" si="95"/>
        <v>0</v>
      </c>
      <c r="BH389" s="151">
        <f t="shared" si="96"/>
        <v>0</v>
      </c>
      <c r="BI389" s="151">
        <f t="shared" si="97"/>
        <v>0</v>
      </c>
      <c r="BJ389" s="14" t="s">
        <v>158</v>
      </c>
      <c r="BK389" s="151">
        <f t="shared" si="98"/>
        <v>0</v>
      </c>
      <c r="BL389" s="14" t="s">
        <v>157</v>
      </c>
      <c r="BM389" s="150" t="s">
        <v>1139</v>
      </c>
    </row>
    <row r="390" spans="1:65" s="2" customFormat="1" ht="21.75" customHeight="1">
      <c r="A390" s="26"/>
      <c r="B390" s="138"/>
      <c r="C390" s="152" t="s">
        <v>1072</v>
      </c>
      <c r="D390" s="152" t="s">
        <v>188</v>
      </c>
      <c r="E390" s="153" t="s">
        <v>1906</v>
      </c>
      <c r="F390" s="154" t="s">
        <v>1907</v>
      </c>
      <c r="G390" s="155" t="s">
        <v>463</v>
      </c>
      <c r="H390" s="156">
        <v>4</v>
      </c>
      <c r="I390" s="157"/>
      <c r="J390" s="157"/>
      <c r="K390" s="158"/>
      <c r="L390" s="159"/>
      <c r="M390" s="160" t="s">
        <v>1</v>
      </c>
      <c r="N390" s="161" t="s">
        <v>33</v>
      </c>
      <c r="O390" s="148">
        <v>0</v>
      </c>
      <c r="P390" s="148">
        <f t="shared" si="90"/>
        <v>0</v>
      </c>
      <c r="Q390" s="148">
        <v>0</v>
      </c>
      <c r="R390" s="148">
        <f t="shared" si="91"/>
        <v>0</v>
      </c>
      <c r="S390" s="148">
        <v>0</v>
      </c>
      <c r="T390" s="149">
        <f t="shared" si="92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50" t="s">
        <v>169</v>
      </c>
      <c r="AT390" s="150" t="s">
        <v>188</v>
      </c>
      <c r="AU390" s="150" t="s">
        <v>158</v>
      </c>
      <c r="AY390" s="14" t="s">
        <v>150</v>
      </c>
      <c r="BE390" s="151">
        <f t="shared" si="93"/>
        <v>0</v>
      </c>
      <c r="BF390" s="151">
        <f t="shared" si="94"/>
        <v>0</v>
      </c>
      <c r="BG390" s="151">
        <f t="shared" si="95"/>
        <v>0</v>
      </c>
      <c r="BH390" s="151">
        <f t="shared" si="96"/>
        <v>0</v>
      </c>
      <c r="BI390" s="151">
        <f t="shared" si="97"/>
        <v>0</v>
      </c>
      <c r="BJ390" s="14" t="s">
        <v>158</v>
      </c>
      <c r="BK390" s="151">
        <f t="shared" si="98"/>
        <v>0</v>
      </c>
      <c r="BL390" s="14" t="s">
        <v>157</v>
      </c>
      <c r="BM390" s="150" t="s">
        <v>1145</v>
      </c>
    </row>
    <row r="391" spans="1:65" s="2" customFormat="1" ht="16.5" customHeight="1">
      <c r="A391" s="26"/>
      <c r="B391" s="138"/>
      <c r="C391" s="139" t="s">
        <v>669</v>
      </c>
      <c r="D391" s="139" t="s">
        <v>153</v>
      </c>
      <c r="E391" s="140" t="s">
        <v>1953</v>
      </c>
      <c r="F391" s="141" t="s">
        <v>1954</v>
      </c>
      <c r="G391" s="142" t="s">
        <v>463</v>
      </c>
      <c r="H391" s="143">
        <v>4</v>
      </c>
      <c r="I391" s="144"/>
      <c r="J391" s="144"/>
      <c r="K391" s="145"/>
      <c r="L391" s="27"/>
      <c r="M391" s="146" t="s">
        <v>1</v>
      </c>
      <c r="N391" s="147" t="s">
        <v>33</v>
      </c>
      <c r="O391" s="148">
        <v>0</v>
      </c>
      <c r="P391" s="148">
        <f t="shared" si="90"/>
        <v>0</v>
      </c>
      <c r="Q391" s="148">
        <v>0</v>
      </c>
      <c r="R391" s="148">
        <f t="shared" si="91"/>
        <v>0</v>
      </c>
      <c r="S391" s="148">
        <v>0</v>
      </c>
      <c r="T391" s="149">
        <f t="shared" si="92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0" t="s">
        <v>157</v>
      </c>
      <c r="AT391" s="150" t="s">
        <v>153</v>
      </c>
      <c r="AU391" s="150" t="s">
        <v>158</v>
      </c>
      <c r="AY391" s="14" t="s">
        <v>150</v>
      </c>
      <c r="BE391" s="151">
        <f t="shared" si="93"/>
        <v>0</v>
      </c>
      <c r="BF391" s="151">
        <f t="shared" si="94"/>
        <v>0</v>
      </c>
      <c r="BG391" s="151">
        <f t="shared" si="95"/>
        <v>0</v>
      </c>
      <c r="BH391" s="151">
        <f t="shared" si="96"/>
        <v>0</v>
      </c>
      <c r="BI391" s="151">
        <f t="shared" si="97"/>
        <v>0</v>
      </c>
      <c r="BJ391" s="14" t="s">
        <v>158</v>
      </c>
      <c r="BK391" s="151">
        <f t="shared" si="98"/>
        <v>0</v>
      </c>
      <c r="BL391" s="14" t="s">
        <v>157</v>
      </c>
      <c r="BM391" s="150" t="s">
        <v>1148</v>
      </c>
    </row>
    <row r="392" spans="1:65" s="2" customFormat="1" ht="21.75" customHeight="1">
      <c r="A392" s="26"/>
      <c r="B392" s="138"/>
      <c r="C392" s="152" t="s">
        <v>1077</v>
      </c>
      <c r="D392" s="152" t="s">
        <v>188</v>
      </c>
      <c r="E392" s="153" t="s">
        <v>1955</v>
      </c>
      <c r="F392" s="154" t="s">
        <v>1956</v>
      </c>
      <c r="G392" s="155" t="s">
        <v>463</v>
      </c>
      <c r="H392" s="156">
        <v>4</v>
      </c>
      <c r="I392" s="157"/>
      <c r="J392" s="157"/>
      <c r="K392" s="158"/>
      <c r="L392" s="159"/>
      <c r="M392" s="160" t="s">
        <v>1</v>
      </c>
      <c r="N392" s="161" t="s">
        <v>33</v>
      </c>
      <c r="O392" s="148">
        <v>0</v>
      </c>
      <c r="P392" s="148">
        <f t="shared" si="90"/>
        <v>0</v>
      </c>
      <c r="Q392" s="148">
        <v>0</v>
      </c>
      <c r="R392" s="148">
        <f t="shared" si="91"/>
        <v>0</v>
      </c>
      <c r="S392" s="148">
        <v>0</v>
      </c>
      <c r="T392" s="149">
        <f t="shared" si="92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0" t="s">
        <v>169</v>
      </c>
      <c r="AT392" s="150" t="s">
        <v>188</v>
      </c>
      <c r="AU392" s="150" t="s">
        <v>158</v>
      </c>
      <c r="AY392" s="14" t="s">
        <v>150</v>
      </c>
      <c r="BE392" s="151">
        <f t="shared" si="93"/>
        <v>0</v>
      </c>
      <c r="BF392" s="151">
        <f t="shared" si="94"/>
        <v>0</v>
      </c>
      <c r="BG392" s="151">
        <f t="shared" si="95"/>
        <v>0</v>
      </c>
      <c r="BH392" s="151">
        <f t="shared" si="96"/>
        <v>0</v>
      </c>
      <c r="BI392" s="151">
        <f t="shared" si="97"/>
        <v>0</v>
      </c>
      <c r="BJ392" s="14" t="s">
        <v>158</v>
      </c>
      <c r="BK392" s="151">
        <f t="shared" si="98"/>
        <v>0</v>
      </c>
      <c r="BL392" s="14" t="s">
        <v>157</v>
      </c>
      <c r="BM392" s="150" t="s">
        <v>1152</v>
      </c>
    </row>
    <row r="393" spans="1:65" s="2" customFormat="1" ht="21.75" customHeight="1">
      <c r="A393" s="26"/>
      <c r="B393" s="138"/>
      <c r="C393" s="139" t="s">
        <v>673</v>
      </c>
      <c r="D393" s="139" t="s">
        <v>153</v>
      </c>
      <c r="E393" s="140" t="s">
        <v>1918</v>
      </c>
      <c r="F393" s="141" t="s">
        <v>1919</v>
      </c>
      <c r="G393" s="142" t="s">
        <v>463</v>
      </c>
      <c r="H393" s="143">
        <v>3</v>
      </c>
      <c r="I393" s="144"/>
      <c r="J393" s="144"/>
      <c r="K393" s="145"/>
      <c r="L393" s="27"/>
      <c r="M393" s="146" t="s">
        <v>1</v>
      </c>
      <c r="N393" s="147" t="s">
        <v>33</v>
      </c>
      <c r="O393" s="148">
        <v>0</v>
      </c>
      <c r="P393" s="148">
        <f t="shared" si="90"/>
        <v>0</v>
      </c>
      <c r="Q393" s="148">
        <v>0</v>
      </c>
      <c r="R393" s="148">
        <f t="shared" si="91"/>
        <v>0</v>
      </c>
      <c r="S393" s="148">
        <v>0</v>
      </c>
      <c r="T393" s="149">
        <f t="shared" si="92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0" t="s">
        <v>157</v>
      </c>
      <c r="AT393" s="150" t="s">
        <v>153</v>
      </c>
      <c r="AU393" s="150" t="s">
        <v>158</v>
      </c>
      <c r="AY393" s="14" t="s">
        <v>150</v>
      </c>
      <c r="BE393" s="151">
        <f t="shared" si="93"/>
        <v>0</v>
      </c>
      <c r="BF393" s="151">
        <f t="shared" si="94"/>
        <v>0</v>
      </c>
      <c r="BG393" s="151">
        <f t="shared" si="95"/>
        <v>0</v>
      </c>
      <c r="BH393" s="151">
        <f t="shared" si="96"/>
        <v>0</v>
      </c>
      <c r="BI393" s="151">
        <f t="shared" si="97"/>
        <v>0</v>
      </c>
      <c r="BJ393" s="14" t="s">
        <v>158</v>
      </c>
      <c r="BK393" s="151">
        <f t="shared" si="98"/>
        <v>0</v>
      </c>
      <c r="BL393" s="14" t="s">
        <v>157</v>
      </c>
      <c r="BM393" s="150" t="s">
        <v>1161</v>
      </c>
    </row>
    <row r="394" spans="1:65" s="2" customFormat="1" ht="44.25" customHeight="1">
      <c r="A394" s="26"/>
      <c r="B394" s="138"/>
      <c r="C394" s="152" t="s">
        <v>1084</v>
      </c>
      <c r="D394" s="152" t="s">
        <v>188</v>
      </c>
      <c r="E394" s="153" t="s">
        <v>1921</v>
      </c>
      <c r="F394" s="154" t="s">
        <v>1922</v>
      </c>
      <c r="G394" s="155" t="s">
        <v>463</v>
      </c>
      <c r="H394" s="156">
        <v>3</v>
      </c>
      <c r="I394" s="157"/>
      <c r="J394" s="157"/>
      <c r="K394" s="158"/>
      <c r="L394" s="159"/>
      <c r="M394" s="160" t="s">
        <v>1</v>
      </c>
      <c r="N394" s="161" t="s">
        <v>33</v>
      </c>
      <c r="O394" s="148">
        <v>0</v>
      </c>
      <c r="P394" s="148">
        <f t="shared" si="90"/>
        <v>0</v>
      </c>
      <c r="Q394" s="148">
        <v>0</v>
      </c>
      <c r="R394" s="148">
        <f t="shared" si="91"/>
        <v>0</v>
      </c>
      <c r="S394" s="148">
        <v>0</v>
      </c>
      <c r="T394" s="149">
        <f t="shared" si="92"/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50" t="s">
        <v>169</v>
      </c>
      <c r="AT394" s="150" t="s">
        <v>188</v>
      </c>
      <c r="AU394" s="150" t="s">
        <v>158</v>
      </c>
      <c r="AY394" s="14" t="s">
        <v>150</v>
      </c>
      <c r="BE394" s="151">
        <f t="shared" si="93"/>
        <v>0</v>
      </c>
      <c r="BF394" s="151">
        <f t="shared" si="94"/>
        <v>0</v>
      </c>
      <c r="BG394" s="151">
        <f t="shared" si="95"/>
        <v>0</v>
      </c>
      <c r="BH394" s="151">
        <f t="shared" si="96"/>
        <v>0</v>
      </c>
      <c r="BI394" s="151">
        <f t="shared" si="97"/>
        <v>0</v>
      </c>
      <c r="BJ394" s="14" t="s">
        <v>158</v>
      </c>
      <c r="BK394" s="151">
        <f t="shared" si="98"/>
        <v>0</v>
      </c>
      <c r="BL394" s="14" t="s">
        <v>157</v>
      </c>
      <c r="BM394" s="150" t="s">
        <v>1969</v>
      </c>
    </row>
    <row r="395" spans="1:65" s="2" customFormat="1" ht="33" customHeight="1">
      <c r="A395" s="26"/>
      <c r="B395" s="138"/>
      <c r="C395" s="152" t="s">
        <v>1092</v>
      </c>
      <c r="D395" s="152" t="s">
        <v>188</v>
      </c>
      <c r="E395" s="153" t="s">
        <v>1957</v>
      </c>
      <c r="F395" s="154" t="s">
        <v>1958</v>
      </c>
      <c r="G395" s="155" t="s">
        <v>463</v>
      </c>
      <c r="H395" s="156">
        <v>3</v>
      </c>
      <c r="I395" s="157"/>
      <c r="J395" s="157"/>
      <c r="K395" s="158"/>
      <c r="L395" s="159"/>
      <c r="M395" s="160" t="s">
        <v>1</v>
      </c>
      <c r="N395" s="161" t="s">
        <v>33</v>
      </c>
      <c r="O395" s="148">
        <v>0</v>
      </c>
      <c r="P395" s="148">
        <f t="shared" si="90"/>
        <v>0</v>
      </c>
      <c r="Q395" s="148">
        <v>0</v>
      </c>
      <c r="R395" s="148">
        <f t="shared" si="91"/>
        <v>0</v>
      </c>
      <c r="S395" s="148">
        <v>0</v>
      </c>
      <c r="T395" s="149">
        <f t="shared" si="92"/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50" t="s">
        <v>169</v>
      </c>
      <c r="AT395" s="150" t="s">
        <v>188</v>
      </c>
      <c r="AU395" s="150" t="s">
        <v>158</v>
      </c>
      <c r="AY395" s="14" t="s">
        <v>150</v>
      </c>
      <c r="BE395" s="151">
        <f t="shared" si="93"/>
        <v>0</v>
      </c>
      <c r="BF395" s="151">
        <f t="shared" si="94"/>
        <v>0</v>
      </c>
      <c r="BG395" s="151">
        <f t="shared" si="95"/>
        <v>0</v>
      </c>
      <c r="BH395" s="151">
        <f t="shared" si="96"/>
        <v>0</v>
      </c>
      <c r="BI395" s="151">
        <f t="shared" si="97"/>
        <v>0</v>
      </c>
      <c r="BJ395" s="14" t="s">
        <v>158</v>
      </c>
      <c r="BK395" s="151">
        <f t="shared" si="98"/>
        <v>0</v>
      </c>
      <c r="BL395" s="14" t="s">
        <v>157</v>
      </c>
      <c r="BM395" s="150" t="s">
        <v>1970</v>
      </c>
    </row>
    <row r="396" spans="1:65" s="2" customFormat="1" ht="16.5" customHeight="1">
      <c r="A396" s="26"/>
      <c r="B396" s="138"/>
      <c r="C396" s="139" t="s">
        <v>1096</v>
      </c>
      <c r="D396" s="139" t="s">
        <v>153</v>
      </c>
      <c r="E396" s="140" t="s">
        <v>1959</v>
      </c>
      <c r="F396" s="141" t="s">
        <v>1960</v>
      </c>
      <c r="G396" s="142" t="s">
        <v>463</v>
      </c>
      <c r="H396" s="143">
        <v>1</v>
      </c>
      <c r="I396" s="144"/>
      <c r="J396" s="144"/>
      <c r="K396" s="145"/>
      <c r="L396" s="27"/>
      <c r="M396" s="146" t="s">
        <v>1</v>
      </c>
      <c r="N396" s="147" t="s">
        <v>33</v>
      </c>
      <c r="O396" s="148">
        <v>0</v>
      </c>
      <c r="P396" s="148">
        <f t="shared" si="90"/>
        <v>0</v>
      </c>
      <c r="Q396" s="148">
        <v>0</v>
      </c>
      <c r="R396" s="148">
        <f t="shared" si="91"/>
        <v>0</v>
      </c>
      <c r="S396" s="148">
        <v>0</v>
      </c>
      <c r="T396" s="149">
        <f t="shared" si="92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0" t="s">
        <v>157</v>
      </c>
      <c r="AT396" s="150" t="s">
        <v>153</v>
      </c>
      <c r="AU396" s="150" t="s">
        <v>158</v>
      </c>
      <c r="AY396" s="14" t="s">
        <v>150</v>
      </c>
      <c r="BE396" s="151">
        <f t="shared" si="93"/>
        <v>0</v>
      </c>
      <c r="BF396" s="151">
        <f t="shared" si="94"/>
        <v>0</v>
      </c>
      <c r="BG396" s="151">
        <f t="shared" si="95"/>
        <v>0</v>
      </c>
      <c r="BH396" s="151">
        <f t="shared" si="96"/>
        <v>0</v>
      </c>
      <c r="BI396" s="151">
        <f t="shared" si="97"/>
        <v>0</v>
      </c>
      <c r="BJ396" s="14" t="s">
        <v>158</v>
      </c>
      <c r="BK396" s="151">
        <f t="shared" si="98"/>
        <v>0</v>
      </c>
      <c r="BL396" s="14" t="s">
        <v>157</v>
      </c>
      <c r="BM396" s="150" t="s">
        <v>1971</v>
      </c>
    </row>
    <row r="397" spans="1:65" s="2" customFormat="1" ht="33" customHeight="1">
      <c r="A397" s="26"/>
      <c r="B397" s="138"/>
      <c r="C397" s="152" t="s">
        <v>680</v>
      </c>
      <c r="D397" s="152" t="s">
        <v>188</v>
      </c>
      <c r="E397" s="153" t="s">
        <v>1961</v>
      </c>
      <c r="F397" s="154" t="s">
        <v>1962</v>
      </c>
      <c r="G397" s="155" t="s">
        <v>463</v>
      </c>
      <c r="H397" s="156">
        <v>1</v>
      </c>
      <c r="I397" s="157"/>
      <c r="J397" s="157"/>
      <c r="K397" s="158"/>
      <c r="L397" s="159"/>
      <c r="M397" s="160" t="s">
        <v>1</v>
      </c>
      <c r="N397" s="161" t="s">
        <v>33</v>
      </c>
      <c r="O397" s="148">
        <v>0</v>
      </c>
      <c r="P397" s="148">
        <f t="shared" si="90"/>
        <v>0</v>
      </c>
      <c r="Q397" s="148">
        <v>0</v>
      </c>
      <c r="R397" s="148">
        <f t="shared" si="91"/>
        <v>0</v>
      </c>
      <c r="S397" s="148">
        <v>0</v>
      </c>
      <c r="T397" s="149">
        <f t="shared" si="92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0" t="s">
        <v>169</v>
      </c>
      <c r="AT397" s="150" t="s">
        <v>188</v>
      </c>
      <c r="AU397" s="150" t="s">
        <v>158</v>
      </c>
      <c r="AY397" s="14" t="s">
        <v>150</v>
      </c>
      <c r="BE397" s="151">
        <f t="shared" si="93"/>
        <v>0</v>
      </c>
      <c r="BF397" s="151">
        <f t="shared" si="94"/>
        <v>0</v>
      </c>
      <c r="BG397" s="151">
        <f t="shared" si="95"/>
        <v>0</v>
      </c>
      <c r="BH397" s="151">
        <f t="shared" si="96"/>
        <v>0</v>
      </c>
      <c r="BI397" s="151">
        <f t="shared" si="97"/>
        <v>0</v>
      </c>
      <c r="BJ397" s="14" t="s">
        <v>158</v>
      </c>
      <c r="BK397" s="151">
        <f t="shared" si="98"/>
        <v>0</v>
      </c>
      <c r="BL397" s="14" t="s">
        <v>157</v>
      </c>
      <c r="BM397" s="150" t="s">
        <v>1972</v>
      </c>
    </row>
    <row r="398" spans="1:65" s="2" customFormat="1" ht="16.5" customHeight="1">
      <c r="A398" s="26"/>
      <c r="B398" s="138"/>
      <c r="C398" s="139" t="s">
        <v>1103</v>
      </c>
      <c r="D398" s="139" t="s">
        <v>153</v>
      </c>
      <c r="E398" s="140" t="s">
        <v>1929</v>
      </c>
      <c r="F398" s="141" t="s">
        <v>1930</v>
      </c>
      <c r="G398" s="142" t="s">
        <v>463</v>
      </c>
      <c r="H398" s="143">
        <v>4</v>
      </c>
      <c r="I398" s="144"/>
      <c r="J398" s="144"/>
      <c r="K398" s="145"/>
      <c r="L398" s="27"/>
      <c r="M398" s="146" t="s">
        <v>1</v>
      </c>
      <c r="N398" s="147" t="s">
        <v>33</v>
      </c>
      <c r="O398" s="148">
        <v>0</v>
      </c>
      <c r="P398" s="148">
        <f t="shared" si="90"/>
        <v>0</v>
      </c>
      <c r="Q398" s="148">
        <v>0</v>
      </c>
      <c r="R398" s="148">
        <f t="shared" si="91"/>
        <v>0</v>
      </c>
      <c r="S398" s="148">
        <v>0</v>
      </c>
      <c r="T398" s="149">
        <f t="shared" si="92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0" t="s">
        <v>157</v>
      </c>
      <c r="AT398" s="150" t="s">
        <v>153</v>
      </c>
      <c r="AU398" s="150" t="s">
        <v>158</v>
      </c>
      <c r="AY398" s="14" t="s">
        <v>150</v>
      </c>
      <c r="BE398" s="151">
        <f t="shared" si="93"/>
        <v>0</v>
      </c>
      <c r="BF398" s="151">
        <f t="shared" si="94"/>
        <v>0</v>
      </c>
      <c r="BG398" s="151">
        <f t="shared" si="95"/>
        <v>0</v>
      </c>
      <c r="BH398" s="151">
        <f t="shared" si="96"/>
        <v>0</v>
      </c>
      <c r="BI398" s="151">
        <f t="shared" si="97"/>
        <v>0</v>
      </c>
      <c r="BJ398" s="14" t="s">
        <v>158</v>
      </c>
      <c r="BK398" s="151">
        <f t="shared" si="98"/>
        <v>0</v>
      </c>
      <c r="BL398" s="14" t="s">
        <v>157</v>
      </c>
      <c r="BM398" s="150" t="s">
        <v>1973</v>
      </c>
    </row>
    <row r="399" spans="1:65" s="2" customFormat="1" ht="33" customHeight="1">
      <c r="A399" s="26"/>
      <c r="B399" s="138"/>
      <c r="C399" s="152" t="s">
        <v>684</v>
      </c>
      <c r="D399" s="152" t="s">
        <v>188</v>
      </c>
      <c r="E399" s="153" t="s">
        <v>1931</v>
      </c>
      <c r="F399" s="154" t="s">
        <v>1932</v>
      </c>
      <c r="G399" s="155" t="s">
        <v>463</v>
      </c>
      <c r="H399" s="156">
        <v>4</v>
      </c>
      <c r="I399" s="157"/>
      <c r="J399" s="157"/>
      <c r="K399" s="158"/>
      <c r="L399" s="159"/>
      <c r="M399" s="160" t="s">
        <v>1</v>
      </c>
      <c r="N399" s="161" t="s">
        <v>33</v>
      </c>
      <c r="O399" s="148">
        <v>0</v>
      </c>
      <c r="P399" s="148">
        <f t="shared" si="90"/>
        <v>0</v>
      </c>
      <c r="Q399" s="148">
        <v>0</v>
      </c>
      <c r="R399" s="148">
        <f t="shared" si="91"/>
        <v>0</v>
      </c>
      <c r="S399" s="148">
        <v>0</v>
      </c>
      <c r="T399" s="149">
        <f t="shared" si="92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0" t="s">
        <v>169</v>
      </c>
      <c r="AT399" s="150" t="s">
        <v>188</v>
      </c>
      <c r="AU399" s="150" t="s">
        <v>158</v>
      </c>
      <c r="AY399" s="14" t="s">
        <v>150</v>
      </c>
      <c r="BE399" s="151">
        <f t="shared" si="93"/>
        <v>0</v>
      </c>
      <c r="BF399" s="151">
        <f t="shared" si="94"/>
        <v>0</v>
      </c>
      <c r="BG399" s="151">
        <f t="shared" si="95"/>
        <v>0</v>
      </c>
      <c r="BH399" s="151">
        <f t="shared" si="96"/>
        <v>0</v>
      </c>
      <c r="BI399" s="151">
        <f t="shared" si="97"/>
        <v>0</v>
      </c>
      <c r="BJ399" s="14" t="s">
        <v>158</v>
      </c>
      <c r="BK399" s="151">
        <f t="shared" si="98"/>
        <v>0</v>
      </c>
      <c r="BL399" s="14" t="s">
        <v>157</v>
      </c>
      <c r="BM399" s="150" t="s">
        <v>1974</v>
      </c>
    </row>
    <row r="400" spans="1:65" s="2" customFormat="1" ht="21.75" customHeight="1">
      <c r="A400" s="26"/>
      <c r="B400" s="138"/>
      <c r="C400" s="139" t="s">
        <v>1112</v>
      </c>
      <c r="D400" s="139" t="s">
        <v>153</v>
      </c>
      <c r="E400" s="140" t="s">
        <v>1975</v>
      </c>
      <c r="F400" s="141" t="s">
        <v>1976</v>
      </c>
      <c r="G400" s="142" t="s">
        <v>554</v>
      </c>
      <c r="H400" s="143">
        <v>2.1779999999999999</v>
      </c>
      <c r="I400" s="144"/>
      <c r="J400" s="144"/>
      <c r="K400" s="145"/>
      <c r="L400" s="27"/>
      <c r="M400" s="146" t="s">
        <v>1</v>
      </c>
      <c r="N400" s="147" t="s">
        <v>33</v>
      </c>
      <c r="O400" s="148">
        <v>0</v>
      </c>
      <c r="P400" s="148">
        <f t="shared" si="90"/>
        <v>0</v>
      </c>
      <c r="Q400" s="148">
        <v>0</v>
      </c>
      <c r="R400" s="148">
        <f t="shared" si="91"/>
        <v>0</v>
      </c>
      <c r="S400" s="148">
        <v>0</v>
      </c>
      <c r="T400" s="149">
        <f t="shared" si="92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0" t="s">
        <v>157</v>
      </c>
      <c r="AT400" s="150" t="s">
        <v>153</v>
      </c>
      <c r="AU400" s="150" t="s">
        <v>158</v>
      </c>
      <c r="AY400" s="14" t="s">
        <v>150</v>
      </c>
      <c r="BE400" s="151">
        <f t="shared" si="93"/>
        <v>0</v>
      </c>
      <c r="BF400" s="151">
        <f t="shared" si="94"/>
        <v>0</v>
      </c>
      <c r="BG400" s="151">
        <f t="shared" si="95"/>
        <v>0</v>
      </c>
      <c r="BH400" s="151">
        <f t="shared" si="96"/>
        <v>0</v>
      </c>
      <c r="BI400" s="151">
        <f t="shared" si="97"/>
        <v>0</v>
      </c>
      <c r="BJ400" s="14" t="s">
        <v>158</v>
      </c>
      <c r="BK400" s="151">
        <f t="shared" si="98"/>
        <v>0</v>
      </c>
      <c r="BL400" s="14" t="s">
        <v>157</v>
      </c>
      <c r="BM400" s="150" t="s">
        <v>1977</v>
      </c>
    </row>
    <row r="401" spans="1:65" s="12" customFormat="1" ht="22.9" customHeight="1">
      <c r="B401" s="126"/>
      <c r="D401" s="127" t="s">
        <v>66</v>
      </c>
      <c r="E401" s="136" t="s">
        <v>1978</v>
      </c>
      <c r="F401" s="136" t="s">
        <v>1979</v>
      </c>
      <c r="J401" s="137"/>
      <c r="L401" s="126"/>
      <c r="M401" s="130"/>
      <c r="N401" s="131"/>
      <c r="O401" s="131"/>
      <c r="P401" s="132">
        <f>SUM(P402:P440)</f>
        <v>0</v>
      </c>
      <c r="Q401" s="131"/>
      <c r="R401" s="132">
        <f>SUM(R402:R440)</f>
        <v>0</v>
      </c>
      <c r="S401" s="131"/>
      <c r="T401" s="133">
        <f>SUM(T402:T440)</f>
        <v>0</v>
      </c>
      <c r="AR401" s="127" t="s">
        <v>75</v>
      </c>
      <c r="AT401" s="134" t="s">
        <v>66</v>
      </c>
      <c r="AU401" s="134" t="s">
        <v>75</v>
      </c>
      <c r="AY401" s="127" t="s">
        <v>150</v>
      </c>
      <c r="BK401" s="135">
        <f>SUM(BK402:BK440)</f>
        <v>0</v>
      </c>
    </row>
    <row r="402" spans="1:65" s="2" customFormat="1" ht="21.75" customHeight="1">
      <c r="A402" s="26"/>
      <c r="B402" s="138"/>
      <c r="C402" s="139" t="s">
        <v>687</v>
      </c>
      <c r="D402" s="139" t="s">
        <v>153</v>
      </c>
      <c r="E402" s="140" t="s">
        <v>1980</v>
      </c>
      <c r="F402" s="141" t="s">
        <v>1981</v>
      </c>
      <c r="G402" s="142" t="s">
        <v>463</v>
      </c>
      <c r="H402" s="143">
        <v>1</v>
      </c>
      <c r="I402" s="144"/>
      <c r="J402" s="144"/>
      <c r="K402" s="145"/>
      <c r="L402" s="27"/>
      <c r="M402" s="146" t="s">
        <v>1</v>
      </c>
      <c r="N402" s="147" t="s">
        <v>33</v>
      </c>
      <c r="O402" s="148">
        <v>0</v>
      </c>
      <c r="P402" s="148">
        <f t="shared" ref="P402:P440" si="99">O402*H402</f>
        <v>0</v>
      </c>
      <c r="Q402" s="148">
        <v>0</v>
      </c>
      <c r="R402" s="148">
        <f t="shared" ref="R402:R440" si="100">Q402*H402</f>
        <v>0</v>
      </c>
      <c r="S402" s="148">
        <v>0</v>
      </c>
      <c r="T402" s="149">
        <f t="shared" ref="T402:T440" si="101">S402*H402</f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0" t="s">
        <v>157</v>
      </c>
      <c r="AT402" s="150" t="s">
        <v>153</v>
      </c>
      <c r="AU402" s="150" t="s">
        <v>158</v>
      </c>
      <c r="AY402" s="14" t="s">
        <v>150</v>
      </c>
      <c r="BE402" s="151">
        <f t="shared" ref="BE402:BE440" si="102">IF(N402="základná",J402,0)</f>
        <v>0</v>
      </c>
      <c r="BF402" s="151">
        <f t="shared" ref="BF402:BF440" si="103">IF(N402="znížená",J402,0)</f>
        <v>0</v>
      </c>
      <c r="BG402" s="151">
        <f t="shared" ref="BG402:BG440" si="104">IF(N402="zákl. prenesená",J402,0)</f>
        <v>0</v>
      </c>
      <c r="BH402" s="151">
        <f t="shared" ref="BH402:BH440" si="105">IF(N402="zníž. prenesená",J402,0)</f>
        <v>0</v>
      </c>
      <c r="BI402" s="151">
        <f t="shared" ref="BI402:BI440" si="106">IF(N402="nulová",J402,0)</f>
        <v>0</v>
      </c>
      <c r="BJ402" s="14" t="s">
        <v>158</v>
      </c>
      <c r="BK402" s="151">
        <f t="shared" ref="BK402:BK440" si="107">ROUND(I402*H402,2)</f>
        <v>0</v>
      </c>
      <c r="BL402" s="14" t="s">
        <v>157</v>
      </c>
      <c r="BM402" s="150" t="s">
        <v>1982</v>
      </c>
    </row>
    <row r="403" spans="1:65" s="2" customFormat="1" ht="44.25" customHeight="1">
      <c r="A403" s="26"/>
      <c r="B403" s="138"/>
      <c r="C403" s="152" t="s">
        <v>1119</v>
      </c>
      <c r="D403" s="152" t="s">
        <v>188</v>
      </c>
      <c r="E403" s="153" t="s">
        <v>1983</v>
      </c>
      <c r="F403" s="154" t="s">
        <v>1984</v>
      </c>
      <c r="G403" s="155" t="s">
        <v>463</v>
      </c>
      <c r="H403" s="156">
        <v>1</v>
      </c>
      <c r="I403" s="157"/>
      <c r="J403" s="157"/>
      <c r="K403" s="158"/>
      <c r="L403" s="159"/>
      <c r="M403" s="160" t="s">
        <v>1</v>
      </c>
      <c r="N403" s="161" t="s">
        <v>33</v>
      </c>
      <c r="O403" s="148">
        <v>0</v>
      </c>
      <c r="P403" s="148">
        <f t="shared" si="99"/>
        <v>0</v>
      </c>
      <c r="Q403" s="148">
        <v>0</v>
      </c>
      <c r="R403" s="148">
        <f t="shared" si="100"/>
        <v>0</v>
      </c>
      <c r="S403" s="148">
        <v>0</v>
      </c>
      <c r="T403" s="149">
        <f t="shared" si="101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0" t="s">
        <v>169</v>
      </c>
      <c r="AT403" s="150" t="s">
        <v>188</v>
      </c>
      <c r="AU403" s="150" t="s">
        <v>158</v>
      </c>
      <c r="AY403" s="14" t="s">
        <v>150</v>
      </c>
      <c r="BE403" s="151">
        <f t="shared" si="102"/>
        <v>0</v>
      </c>
      <c r="BF403" s="151">
        <f t="shared" si="103"/>
        <v>0</v>
      </c>
      <c r="BG403" s="151">
        <f t="shared" si="104"/>
        <v>0</v>
      </c>
      <c r="BH403" s="151">
        <f t="shared" si="105"/>
        <v>0</v>
      </c>
      <c r="BI403" s="151">
        <f t="shared" si="106"/>
        <v>0</v>
      </c>
      <c r="BJ403" s="14" t="s">
        <v>158</v>
      </c>
      <c r="BK403" s="151">
        <f t="shared" si="107"/>
        <v>0</v>
      </c>
      <c r="BL403" s="14" t="s">
        <v>157</v>
      </c>
      <c r="BM403" s="150" t="s">
        <v>1985</v>
      </c>
    </row>
    <row r="404" spans="1:65" s="2" customFormat="1" ht="16.5" customHeight="1">
      <c r="A404" s="26"/>
      <c r="B404" s="138"/>
      <c r="C404" s="139" t="s">
        <v>691</v>
      </c>
      <c r="D404" s="139" t="s">
        <v>153</v>
      </c>
      <c r="E404" s="140" t="s">
        <v>1890</v>
      </c>
      <c r="F404" s="141" t="s">
        <v>1891</v>
      </c>
      <c r="G404" s="142" t="s">
        <v>463</v>
      </c>
      <c r="H404" s="143">
        <v>1</v>
      </c>
      <c r="I404" s="144"/>
      <c r="J404" s="144"/>
      <c r="K404" s="145"/>
      <c r="L404" s="27"/>
      <c r="M404" s="146" t="s">
        <v>1</v>
      </c>
      <c r="N404" s="147" t="s">
        <v>33</v>
      </c>
      <c r="O404" s="148">
        <v>0</v>
      </c>
      <c r="P404" s="148">
        <f t="shared" si="99"/>
        <v>0</v>
      </c>
      <c r="Q404" s="148">
        <v>0</v>
      </c>
      <c r="R404" s="148">
        <f t="shared" si="100"/>
        <v>0</v>
      </c>
      <c r="S404" s="148">
        <v>0</v>
      </c>
      <c r="T404" s="149">
        <f t="shared" si="101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0" t="s">
        <v>157</v>
      </c>
      <c r="AT404" s="150" t="s">
        <v>153</v>
      </c>
      <c r="AU404" s="150" t="s">
        <v>158</v>
      </c>
      <c r="AY404" s="14" t="s">
        <v>150</v>
      </c>
      <c r="BE404" s="151">
        <f t="shared" si="102"/>
        <v>0</v>
      </c>
      <c r="BF404" s="151">
        <f t="shared" si="103"/>
        <v>0</v>
      </c>
      <c r="BG404" s="151">
        <f t="shared" si="104"/>
        <v>0</v>
      </c>
      <c r="BH404" s="151">
        <f t="shared" si="105"/>
        <v>0</v>
      </c>
      <c r="BI404" s="151">
        <f t="shared" si="106"/>
        <v>0</v>
      </c>
      <c r="BJ404" s="14" t="s">
        <v>158</v>
      </c>
      <c r="BK404" s="151">
        <f t="shared" si="107"/>
        <v>0</v>
      </c>
      <c r="BL404" s="14" t="s">
        <v>157</v>
      </c>
      <c r="BM404" s="150" t="s">
        <v>1986</v>
      </c>
    </row>
    <row r="405" spans="1:65" s="2" customFormat="1" ht="21.75" customHeight="1">
      <c r="A405" s="26"/>
      <c r="B405" s="138"/>
      <c r="C405" s="152" t="s">
        <v>1126</v>
      </c>
      <c r="D405" s="152" t="s">
        <v>188</v>
      </c>
      <c r="E405" s="153" t="s">
        <v>1951</v>
      </c>
      <c r="F405" s="154" t="s">
        <v>1952</v>
      </c>
      <c r="G405" s="155" t="s">
        <v>463</v>
      </c>
      <c r="H405" s="156">
        <v>1</v>
      </c>
      <c r="I405" s="157"/>
      <c r="J405" s="157"/>
      <c r="K405" s="158"/>
      <c r="L405" s="159"/>
      <c r="M405" s="160" t="s">
        <v>1</v>
      </c>
      <c r="N405" s="161" t="s">
        <v>33</v>
      </c>
      <c r="O405" s="148">
        <v>0</v>
      </c>
      <c r="P405" s="148">
        <f t="shared" si="99"/>
        <v>0</v>
      </c>
      <c r="Q405" s="148">
        <v>0</v>
      </c>
      <c r="R405" s="148">
        <f t="shared" si="100"/>
        <v>0</v>
      </c>
      <c r="S405" s="148">
        <v>0</v>
      </c>
      <c r="T405" s="149">
        <f t="shared" si="101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50" t="s">
        <v>169</v>
      </c>
      <c r="AT405" s="150" t="s">
        <v>188</v>
      </c>
      <c r="AU405" s="150" t="s">
        <v>158</v>
      </c>
      <c r="AY405" s="14" t="s">
        <v>150</v>
      </c>
      <c r="BE405" s="151">
        <f t="shared" si="102"/>
        <v>0</v>
      </c>
      <c r="BF405" s="151">
        <f t="shared" si="103"/>
        <v>0</v>
      </c>
      <c r="BG405" s="151">
        <f t="shared" si="104"/>
        <v>0</v>
      </c>
      <c r="BH405" s="151">
        <f t="shared" si="105"/>
        <v>0</v>
      </c>
      <c r="BI405" s="151">
        <f t="shared" si="106"/>
        <v>0</v>
      </c>
      <c r="BJ405" s="14" t="s">
        <v>158</v>
      </c>
      <c r="BK405" s="151">
        <f t="shared" si="107"/>
        <v>0</v>
      </c>
      <c r="BL405" s="14" t="s">
        <v>157</v>
      </c>
      <c r="BM405" s="150" t="s">
        <v>1987</v>
      </c>
    </row>
    <row r="406" spans="1:65" s="2" customFormat="1" ht="16.5" customHeight="1">
      <c r="A406" s="26"/>
      <c r="B406" s="138"/>
      <c r="C406" s="139" t="s">
        <v>698</v>
      </c>
      <c r="D406" s="139" t="s">
        <v>153</v>
      </c>
      <c r="E406" s="140" t="s">
        <v>1898</v>
      </c>
      <c r="F406" s="141" t="s">
        <v>1899</v>
      </c>
      <c r="G406" s="142" t="s">
        <v>463</v>
      </c>
      <c r="H406" s="143">
        <v>1</v>
      </c>
      <c r="I406" s="144"/>
      <c r="J406" s="144"/>
      <c r="K406" s="145"/>
      <c r="L406" s="27"/>
      <c r="M406" s="146" t="s">
        <v>1</v>
      </c>
      <c r="N406" s="147" t="s">
        <v>33</v>
      </c>
      <c r="O406" s="148">
        <v>0</v>
      </c>
      <c r="P406" s="148">
        <f t="shared" si="99"/>
        <v>0</v>
      </c>
      <c r="Q406" s="148">
        <v>0</v>
      </c>
      <c r="R406" s="148">
        <f t="shared" si="100"/>
        <v>0</v>
      </c>
      <c r="S406" s="148">
        <v>0</v>
      </c>
      <c r="T406" s="149">
        <f t="shared" si="101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0" t="s">
        <v>157</v>
      </c>
      <c r="AT406" s="150" t="s">
        <v>153</v>
      </c>
      <c r="AU406" s="150" t="s">
        <v>158</v>
      </c>
      <c r="AY406" s="14" t="s">
        <v>150</v>
      </c>
      <c r="BE406" s="151">
        <f t="shared" si="102"/>
        <v>0</v>
      </c>
      <c r="BF406" s="151">
        <f t="shared" si="103"/>
        <v>0</v>
      </c>
      <c r="BG406" s="151">
        <f t="shared" si="104"/>
        <v>0</v>
      </c>
      <c r="BH406" s="151">
        <f t="shared" si="105"/>
        <v>0</v>
      </c>
      <c r="BI406" s="151">
        <f t="shared" si="106"/>
        <v>0</v>
      </c>
      <c r="BJ406" s="14" t="s">
        <v>158</v>
      </c>
      <c r="BK406" s="151">
        <f t="shared" si="107"/>
        <v>0</v>
      </c>
      <c r="BL406" s="14" t="s">
        <v>157</v>
      </c>
      <c r="BM406" s="150" t="s">
        <v>1988</v>
      </c>
    </row>
    <row r="407" spans="1:65" s="2" customFormat="1" ht="21.75" customHeight="1">
      <c r="A407" s="26"/>
      <c r="B407" s="138"/>
      <c r="C407" s="152" t="s">
        <v>1133</v>
      </c>
      <c r="D407" s="152" t="s">
        <v>188</v>
      </c>
      <c r="E407" s="153" t="s">
        <v>1967</v>
      </c>
      <c r="F407" s="154" t="s">
        <v>1968</v>
      </c>
      <c r="G407" s="155" t="s">
        <v>463</v>
      </c>
      <c r="H407" s="156">
        <v>1</v>
      </c>
      <c r="I407" s="157"/>
      <c r="J407" s="157"/>
      <c r="K407" s="158"/>
      <c r="L407" s="159"/>
      <c r="M407" s="160" t="s">
        <v>1</v>
      </c>
      <c r="N407" s="161" t="s">
        <v>33</v>
      </c>
      <c r="O407" s="148">
        <v>0</v>
      </c>
      <c r="P407" s="148">
        <f t="shared" si="99"/>
        <v>0</v>
      </c>
      <c r="Q407" s="148">
        <v>0</v>
      </c>
      <c r="R407" s="148">
        <f t="shared" si="100"/>
        <v>0</v>
      </c>
      <c r="S407" s="148">
        <v>0</v>
      </c>
      <c r="T407" s="149">
        <f t="shared" si="101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0" t="s">
        <v>169</v>
      </c>
      <c r="AT407" s="150" t="s">
        <v>188</v>
      </c>
      <c r="AU407" s="150" t="s">
        <v>158</v>
      </c>
      <c r="AY407" s="14" t="s">
        <v>150</v>
      </c>
      <c r="BE407" s="151">
        <f t="shared" si="102"/>
        <v>0</v>
      </c>
      <c r="BF407" s="151">
        <f t="shared" si="103"/>
        <v>0</v>
      </c>
      <c r="BG407" s="151">
        <f t="shared" si="104"/>
        <v>0</v>
      </c>
      <c r="BH407" s="151">
        <f t="shared" si="105"/>
        <v>0</v>
      </c>
      <c r="BI407" s="151">
        <f t="shared" si="106"/>
        <v>0</v>
      </c>
      <c r="BJ407" s="14" t="s">
        <v>158</v>
      </c>
      <c r="BK407" s="151">
        <f t="shared" si="107"/>
        <v>0</v>
      </c>
      <c r="BL407" s="14" t="s">
        <v>157</v>
      </c>
      <c r="BM407" s="150" t="s">
        <v>1989</v>
      </c>
    </row>
    <row r="408" spans="1:65" s="2" customFormat="1" ht="16.5" customHeight="1">
      <c r="A408" s="26"/>
      <c r="B408" s="138"/>
      <c r="C408" s="139" t="s">
        <v>705</v>
      </c>
      <c r="D408" s="139" t="s">
        <v>153</v>
      </c>
      <c r="E408" s="140" t="s">
        <v>1898</v>
      </c>
      <c r="F408" s="141" t="s">
        <v>1899</v>
      </c>
      <c r="G408" s="142" t="s">
        <v>463</v>
      </c>
      <c r="H408" s="143">
        <v>5</v>
      </c>
      <c r="I408" s="144"/>
      <c r="J408" s="144"/>
      <c r="K408" s="145"/>
      <c r="L408" s="27"/>
      <c r="M408" s="146" t="s">
        <v>1</v>
      </c>
      <c r="N408" s="147" t="s">
        <v>33</v>
      </c>
      <c r="O408" s="148">
        <v>0</v>
      </c>
      <c r="P408" s="148">
        <f t="shared" si="99"/>
        <v>0</v>
      </c>
      <c r="Q408" s="148">
        <v>0</v>
      </c>
      <c r="R408" s="148">
        <f t="shared" si="100"/>
        <v>0</v>
      </c>
      <c r="S408" s="148">
        <v>0</v>
      </c>
      <c r="T408" s="149">
        <f t="shared" si="101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0" t="s">
        <v>157</v>
      </c>
      <c r="AT408" s="150" t="s">
        <v>153</v>
      </c>
      <c r="AU408" s="150" t="s">
        <v>158</v>
      </c>
      <c r="AY408" s="14" t="s">
        <v>150</v>
      </c>
      <c r="BE408" s="151">
        <f t="shared" si="102"/>
        <v>0</v>
      </c>
      <c r="BF408" s="151">
        <f t="shared" si="103"/>
        <v>0</v>
      </c>
      <c r="BG408" s="151">
        <f t="shared" si="104"/>
        <v>0</v>
      </c>
      <c r="BH408" s="151">
        <f t="shared" si="105"/>
        <v>0</v>
      </c>
      <c r="BI408" s="151">
        <f t="shared" si="106"/>
        <v>0</v>
      </c>
      <c r="BJ408" s="14" t="s">
        <v>158</v>
      </c>
      <c r="BK408" s="151">
        <f t="shared" si="107"/>
        <v>0</v>
      </c>
      <c r="BL408" s="14" t="s">
        <v>157</v>
      </c>
      <c r="BM408" s="150" t="s">
        <v>1990</v>
      </c>
    </row>
    <row r="409" spans="1:65" s="2" customFormat="1" ht="21.75" customHeight="1">
      <c r="A409" s="26"/>
      <c r="B409" s="138"/>
      <c r="C409" s="152" t="s">
        <v>1142</v>
      </c>
      <c r="D409" s="152" t="s">
        <v>188</v>
      </c>
      <c r="E409" s="153" t="s">
        <v>1900</v>
      </c>
      <c r="F409" s="154" t="s">
        <v>1901</v>
      </c>
      <c r="G409" s="155" t="s">
        <v>463</v>
      </c>
      <c r="H409" s="156">
        <v>5</v>
      </c>
      <c r="I409" s="157"/>
      <c r="J409" s="157"/>
      <c r="K409" s="158"/>
      <c r="L409" s="159"/>
      <c r="M409" s="160" t="s">
        <v>1</v>
      </c>
      <c r="N409" s="161" t="s">
        <v>33</v>
      </c>
      <c r="O409" s="148">
        <v>0</v>
      </c>
      <c r="P409" s="148">
        <f t="shared" si="99"/>
        <v>0</v>
      </c>
      <c r="Q409" s="148">
        <v>0</v>
      </c>
      <c r="R409" s="148">
        <f t="shared" si="100"/>
        <v>0</v>
      </c>
      <c r="S409" s="148">
        <v>0</v>
      </c>
      <c r="T409" s="149">
        <f t="shared" si="101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0" t="s">
        <v>169</v>
      </c>
      <c r="AT409" s="150" t="s">
        <v>188</v>
      </c>
      <c r="AU409" s="150" t="s">
        <v>158</v>
      </c>
      <c r="AY409" s="14" t="s">
        <v>150</v>
      </c>
      <c r="BE409" s="151">
        <f t="shared" si="102"/>
        <v>0</v>
      </c>
      <c r="BF409" s="151">
        <f t="shared" si="103"/>
        <v>0</v>
      </c>
      <c r="BG409" s="151">
        <f t="shared" si="104"/>
        <v>0</v>
      </c>
      <c r="BH409" s="151">
        <f t="shared" si="105"/>
        <v>0</v>
      </c>
      <c r="BI409" s="151">
        <f t="shared" si="106"/>
        <v>0</v>
      </c>
      <c r="BJ409" s="14" t="s">
        <v>158</v>
      </c>
      <c r="BK409" s="151">
        <f t="shared" si="107"/>
        <v>0</v>
      </c>
      <c r="BL409" s="14" t="s">
        <v>157</v>
      </c>
      <c r="BM409" s="150" t="s">
        <v>1991</v>
      </c>
    </row>
    <row r="410" spans="1:65" s="2" customFormat="1" ht="16.5" customHeight="1">
      <c r="A410" s="26"/>
      <c r="B410" s="138"/>
      <c r="C410" s="139" t="s">
        <v>710</v>
      </c>
      <c r="D410" s="139" t="s">
        <v>153</v>
      </c>
      <c r="E410" s="140" t="s">
        <v>1898</v>
      </c>
      <c r="F410" s="141" t="s">
        <v>1899</v>
      </c>
      <c r="G410" s="142" t="s">
        <v>463</v>
      </c>
      <c r="H410" s="143">
        <v>1</v>
      </c>
      <c r="I410" s="144"/>
      <c r="J410" s="144"/>
      <c r="K410" s="145"/>
      <c r="L410" s="27"/>
      <c r="M410" s="146" t="s">
        <v>1</v>
      </c>
      <c r="N410" s="147" t="s">
        <v>33</v>
      </c>
      <c r="O410" s="148">
        <v>0</v>
      </c>
      <c r="P410" s="148">
        <f t="shared" si="99"/>
        <v>0</v>
      </c>
      <c r="Q410" s="148">
        <v>0</v>
      </c>
      <c r="R410" s="148">
        <f t="shared" si="100"/>
        <v>0</v>
      </c>
      <c r="S410" s="148">
        <v>0</v>
      </c>
      <c r="T410" s="149">
        <f t="shared" si="101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0" t="s">
        <v>157</v>
      </c>
      <c r="AT410" s="150" t="s">
        <v>153</v>
      </c>
      <c r="AU410" s="150" t="s">
        <v>158</v>
      </c>
      <c r="AY410" s="14" t="s">
        <v>150</v>
      </c>
      <c r="BE410" s="151">
        <f t="shared" si="102"/>
        <v>0</v>
      </c>
      <c r="BF410" s="151">
        <f t="shared" si="103"/>
        <v>0</v>
      </c>
      <c r="BG410" s="151">
        <f t="shared" si="104"/>
        <v>0</v>
      </c>
      <c r="BH410" s="151">
        <f t="shared" si="105"/>
        <v>0</v>
      </c>
      <c r="BI410" s="151">
        <f t="shared" si="106"/>
        <v>0</v>
      </c>
      <c r="BJ410" s="14" t="s">
        <v>158</v>
      </c>
      <c r="BK410" s="151">
        <f t="shared" si="107"/>
        <v>0</v>
      </c>
      <c r="BL410" s="14" t="s">
        <v>157</v>
      </c>
      <c r="BM410" s="150" t="s">
        <v>1992</v>
      </c>
    </row>
    <row r="411" spans="1:65" s="2" customFormat="1" ht="21.75" customHeight="1">
      <c r="A411" s="26"/>
      <c r="B411" s="138"/>
      <c r="C411" s="152" t="s">
        <v>1149</v>
      </c>
      <c r="D411" s="152" t="s">
        <v>188</v>
      </c>
      <c r="E411" s="153" t="s">
        <v>1902</v>
      </c>
      <c r="F411" s="154" t="s">
        <v>1903</v>
      </c>
      <c r="G411" s="155" t="s">
        <v>463</v>
      </c>
      <c r="H411" s="156">
        <v>1</v>
      </c>
      <c r="I411" s="157"/>
      <c r="J411" s="157"/>
      <c r="K411" s="158"/>
      <c r="L411" s="159"/>
      <c r="M411" s="160" t="s">
        <v>1</v>
      </c>
      <c r="N411" s="161" t="s">
        <v>33</v>
      </c>
      <c r="O411" s="148">
        <v>0</v>
      </c>
      <c r="P411" s="148">
        <f t="shared" si="99"/>
        <v>0</v>
      </c>
      <c r="Q411" s="148">
        <v>0</v>
      </c>
      <c r="R411" s="148">
        <f t="shared" si="100"/>
        <v>0</v>
      </c>
      <c r="S411" s="148">
        <v>0</v>
      </c>
      <c r="T411" s="149">
        <f t="shared" si="101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0" t="s">
        <v>169</v>
      </c>
      <c r="AT411" s="150" t="s">
        <v>188</v>
      </c>
      <c r="AU411" s="150" t="s">
        <v>158</v>
      </c>
      <c r="AY411" s="14" t="s">
        <v>150</v>
      </c>
      <c r="BE411" s="151">
        <f t="shared" si="102"/>
        <v>0</v>
      </c>
      <c r="BF411" s="151">
        <f t="shared" si="103"/>
        <v>0</v>
      </c>
      <c r="BG411" s="151">
        <f t="shared" si="104"/>
        <v>0</v>
      </c>
      <c r="BH411" s="151">
        <f t="shared" si="105"/>
        <v>0</v>
      </c>
      <c r="BI411" s="151">
        <f t="shared" si="106"/>
        <v>0</v>
      </c>
      <c r="BJ411" s="14" t="s">
        <v>158</v>
      </c>
      <c r="BK411" s="151">
        <f t="shared" si="107"/>
        <v>0</v>
      </c>
      <c r="BL411" s="14" t="s">
        <v>157</v>
      </c>
      <c r="BM411" s="150" t="s">
        <v>1993</v>
      </c>
    </row>
    <row r="412" spans="1:65" s="2" customFormat="1" ht="16.5" customHeight="1">
      <c r="A412" s="26"/>
      <c r="B412" s="138"/>
      <c r="C412" s="139" t="s">
        <v>714</v>
      </c>
      <c r="D412" s="139" t="s">
        <v>153</v>
      </c>
      <c r="E412" s="140" t="s">
        <v>1994</v>
      </c>
      <c r="F412" s="141" t="s">
        <v>1995</v>
      </c>
      <c r="G412" s="142" t="s">
        <v>463</v>
      </c>
      <c r="H412" s="143">
        <v>1</v>
      </c>
      <c r="I412" s="144"/>
      <c r="J412" s="144"/>
      <c r="K412" s="145"/>
      <c r="L412" s="27"/>
      <c r="M412" s="146" t="s">
        <v>1</v>
      </c>
      <c r="N412" s="147" t="s">
        <v>33</v>
      </c>
      <c r="O412" s="148">
        <v>0</v>
      </c>
      <c r="P412" s="148">
        <f t="shared" si="99"/>
        <v>0</v>
      </c>
      <c r="Q412" s="148">
        <v>0</v>
      </c>
      <c r="R412" s="148">
        <f t="shared" si="100"/>
        <v>0</v>
      </c>
      <c r="S412" s="148">
        <v>0</v>
      </c>
      <c r="T412" s="149">
        <f t="shared" si="101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0" t="s">
        <v>157</v>
      </c>
      <c r="AT412" s="150" t="s">
        <v>153</v>
      </c>
      <c r="AU412" s="150" t="s">
        <v>158</v>
      </c>
      <c r="AY412" s="14" t="s">
        <v>150</v>
      </c>
      <c r="BE412" s="151">
        <f t="shared" si="102"/>
        <v>0</v>
      </c>
      <c r="BF412" s="151">
        <f t="shared" si="103"/>
        <v>0</v>
      </c>
      <c r="BG412" s="151">
        <f t="shared" si="104"/>
        <v>0</v>
      </c>
      <c r="BH412" s="151">
        <f t="shared" si="105"/>
        <v>0</v>
      </c>
      <c r="BI412" s="151">
        <f t="shared" si="106"/>
        <v>0</v>
      </c>
      <c r="BJ412" s="14" t="s">
        <v>158</v>
      </c>
      <c r="BK412" s="151">
        <f t="shared" si="107"/>
        <v>0</v>
      </c>
      <c r="BL412" s="14" t="s">
        <v>157</v>
      </c>
      <c r="BM412" s="150" t="s">
        <v>1996</v>
      </c>
    </row>
    <row r="413" spans="1:65" s="2" customFormat="1" ht="21.75" customHeight="1">
      <c r="A413" s="26"/>
      <c r="B413" s="138"/>
      <c r="C413" s="152" t="s">
        <v>1158</v>
      </c>
      <c r="D413" s="152" t="s">
        <v>188</v>
      </c>
      <c r="E413" s="153" t="s">
        <v>1997</v>
      </c>
      <c r="F413" s="154" t="s">
        <v>1998</v>
      </c>
      <c r="G413" s="155" t="s">
        <v>463</v>
      </c>
      <c r="H413" s="156">
        <v>1</v>
      </c>
      <c r="I413" s="157"/>
      <c r="J413" s="157"/>
      <c r="K413" s="158"/>
      <c r="L413" s="159"/>
      <c r="M413" s="160" t="s">
        <v>1</v>
      </c>
      <c r="N413" s="161" t="s">
        <v>33</v>
      </c>
      <c r="O413" s="148">
        <v>0</v>
      </c>
      <c r="P413" s="148">
        <f t="shared" si="99"/>
        <v>0</v>
      </c>
      <c r="Q413" s="148">
        <v>0</v>
      </c>
      <c r="R413" s="148">
        <f t="shared" si="100"/>
        <v>0</v>
      </c>
      <c r="S413" s="148">
        <v>0</v>
      </c>
      <c r="T413" s="149">
        <f t="shared" si="101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50" t="s">
        <v>169</v>
      </c>
      <c r="AT413" s="150" t="s">
        <v>188</v>
      </c>
      <c r="AU413" s="150" t="s">
        <v>158</v>
      </c>
      <c r="AY413" s="14" t="s">
        <v>150</v>
      </c>
      <c r="BE413" s="151">
        <f t="shared" si="102"/>
        <v>0</v>
      </c>
      <c r="BF413" s="151">
        <f t="shared" si="103"/>
        <v>0</v>
      </c>
      <c r="BG413" s="151">
        <f t="shared" si="104"/>
        <v>0</v>
      </c>
      <c r="BH413" s="151">
        <f t="shared" si="105"/>
        <v>0</v>
      </c>
      <c r="BI413" s="151">
        <f t="shared" si="106"/>
        <v>0</v>
      </c>
      <c r="BJ413" s="14" t="s">
        <v>158</v>
      </c>
      <c r="BK413" s="151">
        <f t="shared" si="107"/>
        <v>0</v>
      </c>
      <c r="BL413" s="14" t="s">
        <v>157</v>
      </c>
      <c r="BM413" s="150" t="s">
        <v>1999</v>
      </c>
    </row>
    <row r="414" spans="1:65" s="2" customFormat="1" ht="21.75" customHeight="1">
      <c r="A414" s="26"/>
      <c r="B414" s="138"/>
      <c r="C414" s="139" t="s">
        <v>717</v>
      </c>
      <c r="D414" s="139" t="s">
        <v>153</v>
      </c>
      <c r="E414" s="140" t="s">
        <v>1904</v>
      </c>
      <c r="F414" s="141" t="s">
        <v>1905</v>
      </c>
      <c r="G414" s="142" t="s">
        <v>463</v>
      </c>
      <c r="H414" s="143">
        <v>2</v>
      </c>
      <c r="I414" s="144"/>
      <c r="J414" s="144"/>
      <c r="K414" s="145"/>
      <c r="L414" s="27"/>
      <c r="M414" s="146" t="s">
        <v>1</v>
      </c>
      <c r="N414" s="147" t="s">
        <v>33</v>
      </c>
      <c r="O414" s="148">
        <v>0</v>
      </c>
      <c r="P414" s="148">
        <f t="shared" si="99"/>
        <v>0</v>
      </c>
      <c r="Q414" s="148">
        <v>0</v>
      </c>
      <c r="R414" s="148">
        <f t="shared" si="100"/>
        <v>0</v>
      </c>
      <c r="S414" s="148">
        <v>0</v>
      </c>
      <c r="T414" s="149">
        <f t="shared" si="101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0" t="s">
        <v>157</v>
      </c>
      <c r="AT414" s="150" t="s">
        <v>153</v>
      </c>
      <c r="AU414" s="150" t="s">
        <v>158</v>
      </c>
      <c r="AY414" s="14" t="s">
        <v>150</v>
      </c>
      <c r="BE414" s="151">
        <f t="shared" si="102"/>
        <v>0</v>
      </c>
      <c r="BF414" s="151">
        <f t="shared" si="103"/>
        <v>0</v>
      </c>
      <c r="BG414" s="151">
        <f t="shared" si="104"/>
        <v>0</v>
      </c>
      <c r="BH414" s="151">
        <f t="shared" si="105"/>
        <v>0</v>
      </c>
      <c r="BI414" s="151">
        <f t="shared" si="106"/>
        <v>0</v>
      </c>
      <c r="BJ414" s="14" t="s">
        <v>158</v>
      </c>
      <c r="BK414" s="151">
        <f t="shared" si="107"/>
        <v>0</v>
      </c>
      <c r="BL414" s="14" t="s">
        <v>157</v>
      </c>
      <c r="BM414" s="150" t="s">
        <v>2000</v>
      </c>
    </row>
    <row r="415" spans="1:65" s="2" customFormat="1" ht="21.75" customHeight="1">
      <c r="A415" s="26"/>
      <c r="B415" s="138"/>
      <c r="C415" s="152" t="s">
        <v>1171</v>
      </c>
      <c r="D415" s="152" t="s">
        <v>188</v>
      </c>
      <c r="E415" s="153" t="s">
        <v>1906</v>
      </c>
      <c r="F415" s="154" t="s">
        <v>1907</v>
      </c>
      <c r="G415" s="155" t="s">
        <v>463</v>
      </c>
      <c r="H415" s="156">
        <v>2</v>
      </c>
      <c r="I415" s="157"/>
      <c r="J415" s="157"/>
      <c r="K415" s="158"/>
      <c r="L415" s="159"/>
      <c r="M415" s="160" t="s">
        <v>1</v>
      </c>
      <c r="N415" s="161" t="s">
        <v>33</v>
      </c>
      <c r="O415" s="148">
        <v>0</v>
      </c>
      <c r="P415" s="148">
        <f t="shared" si="99"/>
        <v>0</v>
      </c>
      <c r="Q415" s="148">
        <v>0</v>
      </c>
      <c r="R415" s="148">
        <f t="shared" si="100"/>
        <v>0</v>
      </c>
      <c r="S415" s="148">
        <v>0</v>
      </c>
      <c r="T415" s="149">
        <f t="shared" si="101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0" t="s">
        <v>169</v>
      </c>
      <c r="AT415" s="150" t="s">
        <v>188</v>
      </c>
      <c r="AU415" s="150" t="s">
        <v>158</v>
      </c>
      <c r="AY415" s="14" t="s">
        <v>150</v>
      </c>
      <c r="BE415" s="151">
        <f t="shared" si="102"/>
        <v>0</v>
      </c>
      <c r="BF415" s="151">
        <f t="shared" si="103"/>
        <v>0</v>
      </c>
      <c r="BG415" s="151">
        <f t="shared" si="104"/>
        <v>0</v>
      </c>
      <c r="BH415" s="151">
        <f t="shared" si="105"/>
        <v>0</v>
      </c>
      <c r="BI415" s="151">
        <f t="shared" si="106"/>
        <v>0</v>
      </c>
      <c r="BJ415" s="14" t="s">
        <v>158</v>
      </c>
      <c r="BK415" s="151">
        <f t="shared" si="107"/>
        <v>0</v>
      </c>
      <c r="BL415" s="14" t="s">
        <v>157</v>
      </c>
      <c r="BM415" s="150" t="s">
        <v>2001</v>
      </c>
    </row>
    <row r="416" spans="1:65" s="2" customFormat="1" ht="16.5" customHeight="1">
      <c r="A416" s="26"/>
      <c r="B416" s="138"/>
      <c r="C416" s="139" t="s">
        <v>721</v>
      </c>
      <c r="D416" s="139" t="s">
        <v>153</v>
      </c>
      <c r="E416" s="140" t="s">
        <v>1953</v>
      </c>
      <c r="F416" s="141" t="s">
        <v>1954</v>
      </c>
      <c r="G416" s="142" t="s">
        <v>463</v>
      </c>
      <c r="H416" s="143">
        <v>2</v>
      </c>
      <c r="I416" s="144"/>
      <c r="J416" s="144"/>
      <c r="K416" s="145"/>
      <c r="L416" s="27"/>
      <c r="M416" s="146" t="s">
        <v>1</v>
      </c>
      <c r="N416" s="147" t="s">
        <v>33</v>
      </c>
      <c r="O416" s="148">
        <v>0</v>
      </c>
      <c r="P416" s="148">
        <f t="shared" si="99"/>
        <v>0</v>
      </c>
      <c r="Q416" s="148">
        <v>0</v>
      </c>
      <c r="R416" s="148">
        <f t="shared" si="100"/>
        <v>0</v>
      </c>
      <c r="S416" s="148">
        <v>0</v>
      </c>
      <c r="T416" s="149">
        <f t="shared" si="101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0" t="s">
        <v>157</v>
      </c>
      <c r="AT416" s="150" t="s">
        <v>153</v>
      </c>
      <c r="AU416" s="150" t="s">
        <v>158</v>
      </c>
      <c r="AY416" s="14" t="s">
        <v>150</v>
      </c>
      <c r="BE416" s="151">
        <f t="shared" si="102"/>
        <v>0</v>
      </c>
      <c r="BF416" s="151">
        <f t="shared" si="103"/>
        <v>0</v>
      </c>
      <c r="BG416" s="151">
        <f t="shared" si="104"/>
        <v>0</v>
      </c>
      <c r="BH416" s="151">
        <f t="shared" si="105"/>
        <v>0</v>
      </c>
      <c r="BI416" s="151">
        <f t="shared" si="106"/>
        <v>0</v>
      </c>
      <c r="BJ416" s="14" t="s">
        <v>158</v>
      </c>
      <c r="BK416" s="151">
        <f t="shared" si="107"/>
        <v>0</v>
      </c>
      <c r="BL416" s="14" t="s">
        <v>157</v>
      </c>
      <c r="BM416" s="150" t="s">
        <v>2002</v>
      </c>
    </row>
    <row r="417" spans="1:65" s="2" customFormat="1" ht="21.75" customHeight="1">
      <c r="A417" s="26"/>
      <c r="B417" s="138"/>
      <c r="C417" s="152" t="s">
        <v>2003</v>
      </c>
      <c r="D417" s="152" t="s">
        <v>188</v>
      </c>
      <c r="E417" s="153" t="s">
        <v>1955</v>
      </c>
      <c r="F417" s="154" t="s">
        <v>1956</v>
      </c>
      <c r="G417" s="155" t="s">
        <v>463</v>
      </c>
      <c r="H417" s="156">
        <v>2</v>
      </c>
      <c r="I417" s="157"/>
      <c r="J417" s="157"/>
      <c r="K417" s="158"/>
      <c r="L417" s="159"/>
      <c r="M417" s="160" t="s">
        <v>1</v>
      </c>
      <c r="N417" s="161" t="s">
        <v>33</v>
      </c>
      <c r="O417" s="148">
        <v>0</v>
      </c>
      <c r="P417" s="148">
        <f t="shared" si="99"/>
        <v>0</v>
      </c>
      <c r="Q417" s="148">
        <v>0</v>
      </c>
      <c r="R417" s="148">
        <f t="shared" si="100"/>
        <v>0</v>
      </c>
      <c r="S417" s="148">
        <v>0</v>
      </c>
      <c r="T417" s="149">
        <f t="shared" si="101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0" t="s">
        <v>169</v>
      </c>
      <c r="AT417" s="150" t="s">
        <v>188</v>
      </c>
      <c r="AU417" s="150" t="s">
        <v>158</v>
      </c>
      <c r="AY417" s="14" t="s">
        <v>150</v>
      </c>
      <c r="BE417" s="151">
        <f t="shared" si="102"/>
        <v>0</v>
      </c>
      <c r="BF417" s="151">
        <f t="shared" si="103"/>
        <v>0</v>
      </c>
      <c r="BG417" s="151">
        <f t="shared" si="104"/>
        <v>0</v>
      </c>
      <c r="BH417" s="151">
        <f t="shared" si="105"/>
        <v>0</v>
      </c>
      <c r="BI417" s="151">
        <f t="shared" si="106"/>
        <v>0</v>
      </c>
      <c r="BJ417" s="14" t="s">
        <v>158</v>
      </c>
      <c r="BK417" s="151">
        <f t="shared" si="107"/>
        <v>0</v>
      </c>
      <c r="BL417" s="14" t="s">
        <v>157</v>
      </c>
      <c r="BM417" s="150" t="s">
        <v>2004</v>
      </c>
    </row>
    <row r="418" spans="1:65" s="2" customFormat="1" ht="21.75" customHeight="1">
      <c r="A418" s="26"/>
      <c r="B418" s="138"/>
      <c r="C418" s="139" t="s">
        <v>724</v>
      </c>
      <c r="D418" s="139" t="s">
        <v>153</v>
      </c>
      <c r="E418" s="140" t="s">
        <v>1918</v>
      </c>
      <c r="F418" s="141" t="s">
        <v>1919</v>
      </c>
      <c r="G418" s="142" t="s">
        <v>463</v>
      </c>
      <c r="H418" s="143">
        <v>1</v>
      </c>
      <c r="I418" s="144"/>
      <c r="J418" s="144"/>
      <c r="K418" s="145"/>
      <c r="L418" s="27"/>
      <c r="M418" s="146" t="s">
        <v>1</v>
      </c>
      <c r="N418" s="147" t="s">
        <v>33</v>
      </c>
      <c r="O418" s="148">
        <v>0</v>
      </c>
      <c r="P418" s="148">
        <f t="shared" si="99"/>
        <v>0</v>
      </c>
      <c r="Q418" s="148">
        <v>0</v>
      </c>
      <c r="R418" s="148">
        <f t="shared" si="100"/>
        <v>0</v>
      </c>
      <c r="S418" s="148">
        <v>0</v>
      </c>
      <c r="T418" s="149">
        <f t="shared" si="101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0" t="s">
        <v>157</v>
      </c>
      <c r="AT418" s="150" t="s">
        <v>153</v>
      </c>
      <c r="AU418" s="150" t="s">
        <v>158</v>
      </c>
      <c r="AY418" s="14" t="s">
        <v>150</v>
      </c>
      <c r="BE418" s="151">
        <f t="shared" si="102"/>
        <v>0</v>
      </c>
      <c r="BF418" s="151">
        <f t="shared" si="103"/>
        <v>0</v>
      </c>
      <c r="BG418" s="151">
        <f t="shared" si="104"/>
        <v>0</v>
      </c>
      <c r="BH418" s="151">
        <f t="shared" si="105"/>
        <v>0</v>
      </c>
      <c r="BI418" s="151">
        <f t="shared" si="106"/>
        <v>0</v>
      </c>
      <c r="BJ418" s="14" t="s">
        <v>158</v>
      </c>
      <c r="BK418" s="151">
        <f t="shared" si="107"/>
        <v>0</v>
      </c>
      <c r="BL418" s="14" t="s">
        <v>157</v>
      </c>
      <c r="BM418" s="150" t="s">
        <v>2005</v>
      </c>
    </row>
    <row r="419" spans="1:65" s="2" customFormat="1" ht="44.25" customHeight="1">
      <c r="A419" s="26"/>
      <c r="B419" s="138"/>
      <c r="C419" s="152" t="s">
        <v>2006</v>
      </c>
      <c r="D419" s="152" t="s">
        <v>188</v>
      </c>
      <c r="E419" s="153" t="s">
        <v>1921</v>
      </c>
      <c r="F419" s="154" t="s">
        <v>1922</v>
      </c>
      <c r="G419" s="155" t="s">
        <v>463</v>
      </c>
      <c r="H419" s="156">
        <v>1</v>
      </c>
      <c r="I419" s="157"/>
      <c r="J419" s="157"/>
      <c r="K419" s="158"/>
      <c r="L419" s="159"/>
      <c r="M419" s="160" t="s">
        <v>1</v>
      </c>
      <c r="N419" s="161" t="s">
        <v>33</v>
      </c>
      <c r="O419" s="148">
        <v>0</v>
      </c>
      <c r="P419" s="148">
        <f t="shared" si="99"/>
        <v>0</v>
      </c>
      <c r="Q419" s="148">
        <v>0</v>
      </c>
      <c r="R419" s="148">
        <f t="shared" si="100"/>
        <v>0</v>
      </c>
      <c r="S419" s="148">
        <v>0</v>
      </c>
      <c r="T419" s="149">
        <f t="shared" si="101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0" t="s">
        <v>169</v>
      </c>
      <c r="AT419" s="150" t="s">
        <v>188</v>
      </c>
      <c r="AU419" s="150" t="s">
        <v>158</v>
      </c>
      <c r="AY419" s="14" t="s">
        <v>150</v>
      </c>
      <c r="BE419" s="151">
        <f t="shared" si="102"/>
        <v>0</v>
      </c>
      <c r="BF419" s="151">
        <f t="shared" si="103"/>
        <v>0</v>
      </c>
      <c r="BG419" s="151">
        <f t="shared" si="104"/>
        <v>0</v>
      </c>
      <c r="BH419" s="151">
        <f t="shared" si="105"/>
        <v>0</v>
      </c>
      <c r="BI419" s="151">
        <f t="shared" si="106"/>
        <v>0</v>
      </c>
      <c r="BJ419" s="14" t="s">
        <v>158</v>
      </c>
      <c r="BK419" s="151">
        <f t="shared" si="107"/>
        <v>0</v>
      </c>
      <c r="BL419" s="14" t="s">
        <v>157</v>
      </c>
      <c r="BM419" s="150" t="s">
        <v>2007</v>
      </c>
    </row>
    <row r="420" spans="1:65" s="2" customFormat="1" ht="33" customHeight="1">
      <c r="A420" s="26"/>
      <c r="B420" s="138"/>
      <c r="C420" s="152" t="s">
        <v>728</v>
      </c>
      <c r="D420" s="152" t="s">
        <v>188</v>
      </c>
      <c r="E420" s="153" t="s">
        <v>1957</v>
      </c>
      <c r="F420" s="154" t="s">
        <v>1958</v>
      </c>
      <c r="G420" s="155" t="s">
        <v>463</v>
      </c>
      <c r="H420" s="156">
        <v>3</v>
      </c>
      <c r="I420" s="157"/>
      <c r="J420" s="157"/>
      <c r="K420" s="158"/>
      <c r="L420" s="159"/>
      <c r="M420" s="160" t="s">
        <v>1</v>
      </c>
      <c r="N420" s="161" t="s">
        <v>33</v>
      </c>
      <c r="O420" s="148">
        <v>0</v>
      </c>
      <c r="P420" s="148">
        <f t="shared" si="99"/>
        <v>0</v>
      </c>
      <c r="Q420" s="148">
        <v>0</v>
      </c>
      <c r="R420" s="148">
        <f t="shared" si="100"/>
        <v>0</v>
      </c>
      <c r="S420" s="148">
        <v>0</v>
      </c>
      <c r="T420" s="149">
        <f t="shared" si="101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0" t="s">
        <v>169</v>
      </c>
      <c r="AT420" s="150" t="s">
        <v>188</v>
      </c>
      <c r="AU420" s="150" t="s">
        <v>158</v>
      </c>
      <c r="AY420" s="14" t="s">
        <v>150</v>
      </c>
      <c r="BE420" s="151">
        <f t="shared" si="102"/>
        <v>0</v>
      </c>
      <c r="BF420" s="151">
        <f t="shared" si="103"/>
        <v>0</v>
      </c>
      <c r="BG420" s="151">
        <f t="shared" si="104"/>
        <v>0</v>
      </c>
      <c r="BH420" s="151">
        <f t="shared" si="105"/>
        <v>0</v>
      </c>
      <c r="BI420" s="151">
        <f t="shared" si="106"/>
        <v>0</v>
      </c>
      <c r="BJ420" s="14" t="s">
        <v>158</v>
      </c>
      <c r="BK420" s="151">
        <f t="shared" si="107"/>
        <v>0</v>
      </c>
      <c r="BL420" s="14" t="s">
        <v>157</v>
      </c>
      <c r="BM420" s="150" t="s">
        <v>2008</v>
      </c>
    </row>
    <row r="421" spans="1:65" s="2" customFormat="1" ht="16.5" customHeight="1">
      <c r="A421" s="26"/>
      <c r="B421" s="138"/>
      <c r="C421" s="139" t="s">
        <v>2009</v>
      </c>
      <c r="D421" s="139" t="s">
        <v>153</v>
      </c>
      <c r="E421" s="140" t="s">
        <v>1959</v>
      </c>
      <c r="F421" s="141" t="s">
        <v>1960</v>
      </c>
      <c r="G421" s="142" t="s">
        <v>463</v>
      </c>
      <c r="H421" s="143">
        <v>1</v>
      </c>
      <c r="I421" s="144"/>
      <c r="J421" s="144"/>
      <c r="K421" s="145"/>
      <c r="L421" s="27"/>
      <c r="M421" s="146" t="s">
        <v>1</v>
      </c>
      <c r="N421" s="147" t="s">
        <v>33</v>
      </c>
      <c r="O421" s="148">
        <v>0</v>
      </c>
      <c r="P421" s="148">
        <f t="shared" si="99"/>
        <v>0</v>
      </c>
      <c r="Q421" s="148">
        <v>0</v>
      </c>
      <c r="R421" s="148">
        <f t="shared" si="100"/>
        <v>0</v>
      </c>
      <c r="S421" s="148">
        <v>0</v>
      </c>
      <c r="T421" s="149">
        <f t="shared" si="101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0" t="s">
        <v>157</v>
      </c>
      <c r="AT421" s="150" t="s">
        <v>153</v>
      </c>
      <c r="AU421" s="150" t="s">
        <v>158</v>
      </c>
      <c r="AY421" s="14" t="s">
        <v>150</v>
      </c>
      <c r="BE421" s="151">
        <f t="shared" si="102"/>
        <v>0</v>
      </c>
      <c r="BF421" s="151">
        <f t="shared" si="103"/>
        <v>0</v>
      </c>
      <c r="BG421" s="151">
        <f t="shared" si="104"/>
        <v>0</v>
      </c>
      <c r="BH421" s="151">
        <f t="shared" si="105"/>
        <v>0</v>
      </c>
      <c r="BI421" s="151">
        <f t="shared" si="106"/>
        <v>0</v>
      </c>
      <c r="BJ421" s="14" t="s">
        <v>158</v>
      </c>
      <c r="BK421" s="151">
        <f t="shared" si="107"/>
        <v>0</v>
      </c>
      <c r="BL421" s="14" t="s">
        <v>157</v>
      </c>
      <c r="BM421" s="150" t="s">
        <v>2010</v>
      </c>
    </row>
    <row r="422" spans="1:65" s="2" customFormat="1" ht="33" customHeight="1">
      <c r="A422" s="26"/>
      <c r="B422" s="138"/>
      <c r="C422" s="152" t="s">
        <v>731</v>
      </c>
      <c r="D422" s="152" t="s">
        <v>188</v>
      </c>
      <c r="E422" s="153" t="s">
        <v>1961</v>
      </c>
      <c r="F422" s="154" t="s">
        <v>1962</v>
      </c>
      <c r="G422" s="155" t="s">
        <v>463</v>
      </c>
      <c r="H422" s="156">
        <v>1</v>
      </c>
      <c r="I422" s="157"/>
      <c r="J422" s="157"/>
      <c r="K422" s="158"/>
      <c r="L422" s="159"/>
      <c r="M422" s="160" t="s">
        <v>1</v>
      </c>
      <c r="N422" s="161" t="s">
        <v>33</v>
      </c>
      <c r="O422" s="148">
        <v>0</v>
      </c>
      <c r="P422" s="148">
        <f t="shared" si="99"/>
        <v>0</v>
      </c>
      <c r="Q422" s="148">
        <v>0</v>
      </c>
      <c r="R422" s="148">
        <f t="shared" si="100"/>
        <v>0</v>
      </c>
      <c r="S422" s="148">
        <v>0</v>
      </c>
      <c r="T422" s="149">
        <f t="shared" si="101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0" t="s">
        <v>169</v>
      </c>
      <c r="AT422" s="150" t="s">
        <v>188</v>
      </c>
      <c r="AU422" s="150" t="s">
        <v>158</v>
      </c>
      <c r="AY422" s="14" t="s">
        <v>150</v>
      </c>
      <c r="BE422" s="151">
        <f t="shared" si="102"/>
        <v>0</v>
      </c>
      <c r="BF422" s="151">
        <f t="shared" si="103"/>
        <v>0</v>
      </c>
      <c r="BG422" s="151">
        <f t="shared" si="104"/>
        <v>0</v>
      </c>
      <c r="BH422" s="151">
        <f t="shared" si="105"/>
        <v>0</v>
      </c>
      <c r="BI422" s="151">
        <f t="shared" si="106"/>
        <v>0</v>
      </c>
      <c r="BJ422" s="14" t="s">
        <v>158</v>
      </c>
      <c r="BK422" s="151">
        <f t="shared" si="107"/>
        <v>0</v>
      </c>
      <c r="BL422" s="14" t="s">
        <v>157</v>
      </c>
      <c r="BM422" s="150" t="s">
        <v>2011</v>
      </c>
    </row>
    <row r="423" spans="1:65" s="2" customFormat="1" ht="16.5" customHeight="1">
      <c r="A423" s="26"/>
      <c r="B423" s="138"/>
      <c r="C423" s="139" t="s">
        <v>2012</v>
      </c>
      <c r="D423" s="139" t="s">
        <v>153</v>
      </c>
      <c r="E423" s="140" t="s">
        <v>1929</v>
      </c>
      <c r="F423" s="141" t="s">
        <v>1930</v>
      </c>
      <c r="G423" s="142" t="s">
        <v>463</v>
      </c>
      <c r="H423" s="143">
        <v>1</v>
      </c>
      <c r="I423" s="144"/>
      <c r="J423" s="144"/>
      <c r="K423" s="145"/>
      <c r="L423" s="27"/>
      <c r="M423" s="146" t="s">
        <v>1</v>
      </c>
      <c r="N423" s="147" t="s">
        <v>33</v>
      </c>
      <c r="O423" s="148">
        <v>0</v>
      </c>
      <c r="P423" s="148">
        <f t="shared" si="99"/>
        <v>0</v>
      </c>
      <c r="Q423" s="148">
        <v>0</v>
      </c>
      <c r="R423" s="148">
        <f t="shared" si="100"/>
        <v>0</v>
      </c>
      <c r="S423" s="148">
        <v>0</v>
      </c>
      <c r="T423" s="149">
        <f t="shared" si="101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0" t="s">
        <v>157</v>
      </c>
      <c r="AT423" s="150" t="s">
        <v>153</v>
      </c>
      <c r="AU423" s="150" t="s">
        <v>158</v>
      </c>
      <c r="AY423" s="14" t="s">
        <v>150</v>
      </c>
      <c r="BE423" s="151">
        <f t="shared" si="102"/>
        <v>0</v>
      </c>
      <c r="BF423" s="151">
        <f t="shared" si="103"/>
        <v>0</v>
      </c>
      <c r="BG423" s="151">
        <f t="shared" si="104"/>
        <v>0</v>
      </c>
      <c r="BH423" s="151">
        <f t="shared" si="105"/>
        <v>0</v>
      </c>
      <c r="BI423" s="151">
        <f t="shared" si="106"/>
        <v>0</v>
      </c>
      <c r="BJ423" s="14" t="s">
        <v>158</v>
      </c>
      <c r="BK423" s="151">
        <f t="shared" si="107"/>
        <v>0</v>
      </c>
      <c r="BL423" s="14" t="s">
        <v>157</v>
      </c>
      <c r="BM423" s="150" t="s">
        <v>2013</v>
      </c>
    </row>
    <row r="424" spans="1:65" s="2" customFormat="1" ht="33" customHeight="1">
      <c r="A424" s="26"/>
      <c r="B424" s="138"/>
      <c r="C424" s="152" t="s">
        <v>735</v>
      </c>
      <c r="D424" s="152" t="s">
        <v>188</v>
      </c>
      <c r="E424" s="153" t="s">
        <v>1931</v>
      </c>
      <c r="F424" s="154" t="s">
        <v>1932</v>
      </c>
      <c r="G424" s="155" t="s">
        <v>463</v>
      </c>
      <c r="H424" s="156">
        <v>1</v>
      </c>
      <c r="I424" s="157"/>
      <c r="J424" s="157"/>
      <c r="K424" s="158"/>
      <c r="L424" s="159"/>
      <c r="M424" s="160" t="s">
        <v>1</v>
      </c>
      <c r="N424" s="161" t="s">
        <v>33</v>
      </c>
      <c r="O424" s="148">
        <v>0</v>
      </c>
      <c r="P424" s="148">
        <f t="shared" si="99"/>
        <v>0</v>
      </c>
      <c r="Q424" s="148">
        <v>0</v>
      </c>
      <c r="R424" s="148">
        <f t="shared" si="100"/>
        <v>0</v>
      </c>
      <c r="S424" s="148">
        <v>0</v>
      </c>
      <c r="T424" s="149">
        <f t="shared" si="101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0" t="s">
        <v>169</v>
      </c>
      <c r="AT424" s="150" t="s">
        <v>188</v>
      </c>
      <c r="AU424" s="150" t="s">
        <v>158</v>
      </c>
      <c r="AY424" s="14" t="s">
        <v>150</v>
      </c>
      <c r="BE424" s="151">
        <f t="shared" si="102"/>
        <v>0</v>
      </c>
      <c r="BF424" s="151">
        <f t="shared" si="103"/>
        <v>0</v>
      </c>
      <c r="BG424" s="151">
        <f t="shared" si="104"/>
        <v>0</v>
      </c>
      <c r="BH424" s="151">
        <f t="shared" si="105"/>
        <v>0</v>
      </c>
      <c r="BI424" s="151">
        <f t="shared" si="106"/>
        <v>0</v>
      </c>
      <c r="BJ424" s="14" t="s">
        <v>158</v>
      </c>
      <c r="BK424" s="151">
        <f t="shared" si="107"/>
        <v>0</v>
      </c>
      <c r="BL424" s="14" t="s">
        <v>157</v>
      </c>
      <c r="BM424" s="150" t="s">
        <v>2014</v>
      </c>
    </row>
    <row r="425" spans="1:65" s="2" customFormat="1" ht="21.75" customHeight="1">
      <c r="A425" s="26"/>
      <c r="B425" s="138"/>
      <c r="C425" s="139" t="s">
        <v>2015</v>
      </c>
      <c r="D425" s="139" t="s">
        <v>153</v>
      </c>
      <c r="E425" s="140" t="s">
        <v>2016</v>
      </c>
      <c r="F425" s="141" t="s">
        <v>2017</v>
      </c>
      <c r="G425" s="142" t="s">
        <v>463</v>
      </c>
      <c r="H425" s="143">
        <v>3</v>
      </c>
      <c r="I425" s="144"/>
      <c r="J425" s="144"/>
      <c r="K425" s="145"/>
      <c r="L425" s="27"/>
      <c r="M425" s="146" t="s">
        <v>1</v>
      </c>
      <c r="N425" s="147" t="s">
        <v>33</v>
      </c>
      <c r="O425" s="148">
        <v>0</v>
      </c>
      <c r="P425" s="148">
        <f t="shared" si="99"/>
        <v>0</v>
      </c>
      <c r="Q425" s="148">
        <v>0</v>
      </c>
      <c r="R425" s="148">
        <f t="shared" si="100"/>
        <v>0</v>
      </c>
      <c r="S425" s="148">
        <v>0</v>
      </c>
      <c r="T425" s="149">
        <f t="shared" si="101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0" t="s">
        <v>157</v>
      </c>
      <c r="AT425" s="150" t="s">
        <v>153</v>
      </c>
      <c r="AU425" s="150" t="s">
        <v>158</v>
      </c>
      <c r="AY425" s="14" t="s">
        <v>150</v>
      </c>
      <c r="BE425" s="151">
        <f t="shared" si="102"/>
        <v>0</v>
      </c>
      <c r="BF425" s="151">
        <f t="shared" si="103"/>
        <v>0</v>
      </c>
      <c r="BG425" s="151">
        <f t="shared" si="104"/>
        <v>0</v>
      </c>
      <c r="BH425" s="151">
        <f t="shared" si="105"/>
        <v>0</v>
      </c>
      <c r="BI425" s="151">
        <f t="shared" si="106"/>
        <v>0</v>
      </c>
      <c r="BJ425" s="14" t="s">
        <v>158</v>
      </c>
      <c r="BK425" s="151">
        <f t="shared" si="107"/>
        <v>0</v>
      </c>
      <c r="BL425" s="14" t="s">
        <v>157</v>
      </c>
      <c r="BM425" s="150" t="s">
        <v>2018</v>
      </c>
    </row>
    <row r="426" spans="1:65" s="2" customFormat="1" ht="44.25" customHeight="1">
      <c r="A426" s="26"/>
      <c r="B426" s="138"/>
      <c r="C426" s="152" t="s">
        <v>738</v>
      </c>
      <c r="D426" s="152" t="s">
        <v>188</v>
      </c>
      <c r="E426" s="153" t="s">
        <v>2019</v>
      </c>
      <c r="F426" s="154" t="s">
        <v>2020</v>
      </c>
      <c r="G426" s="155" t="s">
        <v>463</v>
      </c>
      <c r="H426" s="156">
        <v>3</v>
      </c>
      <c r="I426" s="157"/>
      <c r="J426" s="157"/>
      <c r="K426" s="158"/>
      <c r="L426" s="159"/>
      <c r="M426" s="160" t="s">
        <v>1</v>
      </c>
      <c r="N426" s="161" t="s">
        <v>33</v>
      </c>
      <c r="O426" s="148">
        <v>0</v>
      </c>
      <c r="P426" s="148">
        <f t="shared" si="99"/>
        <v>0</v>
      </c>
      <c r="Q426" s="148">
        <v>0</v>
      </c>
      <c r="R426" s="148">
        <f t="shared" si="100"/>
        <v>0</v>
      </c>
      <c r="S426" s="148">
        <v>0</v>
      </c>
      <c r="T426" s="149">
        <f t="shared" si="101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0" t="s">
        <v>169</v>
      </c>
      <c r="AT426" s="150" t="s">
        <v>188</v>
      </c>
      <c r="AU426" s="150" t="s">
        <v>158</v>
      </c>
      <c r="AY426" s="14" t="s">
        <v>150</v>
      </c>
      <c r="BE426" s="151">
        <f t="shared" si="102"/>
        <v>0</v>
      </c>
      <c r="BF426" s="151">
        <f t="shared" si="103"/>
        <v>0</v>
      </c>
      <c r="BG426" s="151">
        <f t="shared" si="104"/>
        <v>0</v>
      </c>
      <c r="BH426" s="151">
        <f t="shared" si="105"/>
        <v>0</v>
      </c>
      <c r="BI426" s="151">
        <f t="shared" si="106"/>
        <v>0</v>
      </c>
      <c r="BJ426" s="14" t="s">
        <v>158</v>
      </c>
      <c r="BK426" s="151">
        <f t="shared" si="107"/>
        <v>0</v>
      </c>
      <c r="BL426" s="14" t="s">
        <v>157</v>
      </c>
      <c r="BM426" s="150" t="s">
        <v>2021</v>
      </c>
    </row>
    <row r="427" spans="1:65" s="2" customFormat="1" ht="21.75" customHeight="1">
      <c r="A427" s="26"/>
      <c r="B427" s="138"/>
      <c r="C427" s="139" t="s">
        <v>2022</v>
      </c>
      <c r="D427" s="139" t="s">
        <v>153</v>
      </c>
      <c r="E427" s="140" t="s">
        <v>2023</v>
      </c>
      <c r="F427" s="141" t="s">
        <v>2024</v>
      </c>
      <c r="G427" s="142" t="s">
        <v>463</v>
      </c>
      <c r="H427" s="143">
        <v>1</v>
      </c>
      <c r="I427" s="144"/>
      <c r="J427" s="144"/>
      <c r="K427" s="145"/>
      <c r="L427" s="27"/>
      <c r="M427" s="146" t="s">
        <v>1</v>
      </c>
      <c r="N427" s="147" t="s">
        <v>33</v>
      </c>
      <c r="O427" s="148">
        <v>0</v>
      </c>
      <c r="P427" s="148">
        <f t="shared" si="99"/>
        <v>0</v>
      </c>
      <c r="Q427" s="148">
        <v>0</v>
      </c>
      <c r="R427" s="148">
        <f t="shared" si="100"/>
        <v>0</v>
      </c>
      <c r="S427" s="148">
        <v>0</v>
      </c>
      <c r="T427" s="149">
        <f t="shared" si="101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0" t="s">
        <v>157</v>
      </c>
      <c r="AT427" s="150" t="s">
        <v>153</v>
      </c>
      <c r="AU427" s="150" t="s">
        <v>158</v>
      </c>
      <c r="AY427" s="14" t="s">
        <v>150</v>
      </c>
      <c r="BE427" s="151">
        <f t="shared" si="102"/>
        <v>0</v>
      </c>
      <c r="BF427" s="151">
        <f t="shared" si="103"/>
        <v>0</v>
      </c>
      <c r="BG427" s="151">
        <f t="shared" si="104"/>
        <v>0</v>
      </c>
      <c r="BH427" s="151">
        <f t="shared" si="105"/>
        <v>0</v>
      </c>
      <c r="BI427" s="151">
        <f t="shared" si="106"/>
        <v>0</v>
      </c>
      <c r="BJ427" s="14" t="s">
        <v>158</v>
      </c>
      <c r="BK427" s="151">
        <f t="shared" si="107"/>
        <v>0</v>
      </c>
      <c r="BL427" s="14" t="s">
        <v>157</v>
      </c>
      <c r="BM427" s="150" t="s">
        <v>2025</v>
      </c>
    </row>
    <row r="428" spans="1:65" s="2" customFormat="1" ht="44.25" customHeight="1">
      <c r="A428" s="26"/>
      <c r="B428" s="138"/>
      <c r="C428" s="152" t="s">
        <v>742</v>
      </c>
      <c r="D428" s="152" t="s">
        <v>188</v>
      </c>
      <c r="E428" s="153" t="s">
        <v>2026</v>
      </c>
      <c r="F428" s="154" t="s">
        <v>2027</v>
      </c>
      <c r="G428" s="155" t="s">
        <v>463</v>
      </c>
      <c r="H428" s="156">
        <v>1</v>
      </c>
      <c r="I428" s="157"/>
      <c r="J428" s="157"/>
      <c r="K428" s="158"/>
      <c r="L428" s="159"/>
      <c r="M428" s="160" t="s">
        <v>1</v>
      </c>
      <c r="N428" s="161" t="s">
        <v>33</v>
      </c>
      <c r="O428" s="148">
        <v>0</v>
      </c>
      <c r="P428" s="148">
        <f t="shared" si="99"/>
        <v>0</v>
      </c>
      <c r="Q428" s="148">
        <v>0</v>
      </c>
      <c r="R428" s="148">
        <f t="shared" si="100"/>
        <v>0</v>
      </c>
      <c r="S428" s="148">
        <v>0</v>
      </c>
      <c r="T428" s="149">
        <f t="shared" si="101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0" t="s">
        <v>169</v>
      </c>
      <c r="AT428" s="150" t="s">
        <v>188</v>
      </c>
      <c r="AU428" s="150" t="s">
        <v>158</v>
      </c>
      <c r="AY428" s="14" t="s">
        <v>150</v>
      </c>
      <c r="BE428" s="151">
        <f t="shared" si="102"/>
        <v>0</v>
      </c>
      <c r="BF428" s="151">
        <f t="shared" si="103"/>
        <v>0</v>
      </c>
      <c r="BG428" s="151">
        <f t="shared" si="104"/>
        <v>0</v>
      </c>
      <c r="BH428" s="151">
        <f t="shared" si="105"/>
        <v>0</v>
      </c>
      <c r="BI428" s="151">
        <f t="shared" si="106"/>
        <v>0</v>
      </c>
      <c r="BJ428" s="14" t="s">
        <v>158</v>
      </c>
      <c r="BK428" s="151">
        <f t="shared" si="107"/>
        <v>0</v>
      </c>
      <c r="BL428" s="14" t="s">
        <v>157</v>
      </c>
      <c r="BM428" s="150" t="s">
        <v>2028</v>
      </c>
    </row>
    <row r="429" spans="1:65" s="2" customFormat="1" ht="33" customHeight="1">
      <c r="A429" s="26"/>
      <c r="B429" s="138"/>
      <c r="C429" s="152" t="s">
        <v>2029</v>
      </c>
      <c r="D429" s="152" t="s">
        <v>188</v>
      </c>
      <c r="E429" s="153" t="s">
        <v>2030</v>
      </c>
      <c r="F429" s="154" t="s">
        <v>2031</v>
      </c>
      <c r="G429" s="155" t="s">
        <v>463</v>
      </c>
      <c r="H429" s="156">
        <v>1</v>
      </c>
      <c r="I429" s="157"/>
      <c r="J429" s="157"/>
      <c r="K429" s="158"/>
      <c r="L429" s="159"/>
      <c r="M429" s="160" t="s">
        <v>1</v>
      </c>
      <c r="N429" s="161" t="s">
        <v>33</v>
      </c>
      <c r="O429" s="148">
        <v>0</v>
      </c>
      <c r="P429" s="148">
        <f t="shared" si="99"/>
        <v>0</v>
      </c>
      <c r="Q429" s="148">
        <v>0</v>
      </c>
      <c r="R429" s="148">
        <f t="shared" si="100"/>
        <v>0</v>
      </c>
      <c r="S429" s="148">
        <v>0</v>
      </c>
      <c r="T429" s="149">
        <f t="shared" si="101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0" t="s">
        <v>169</v>
      </c>
      <c r="AT429" s="150" t="s">
        <v>188</v>
      </c>
      <c r="AU429" s="150" t="s">
        <v>158</v>
      </c>
      <c r="AY429" s="14" t="s">
        <v>150</v>
      </c>
      <c r="BE429" s="151">
        <f t="shared" si="102"/>
        <v>0</v>
      </c>
      <c r="BF429" s="151">
        <f t="shared" si="103"/>
        <v>0</v>
      </c>
      <c r="BG429" s="151">
        <f t="shared" si="104"/>
        <v>0</v>
      </c>
      <c r="BH429" s="151">
        <f t="shared" si="105"/>
        <v>0</v>
      </c>
      <c r="BI429" s="151">
        <f t="shared" si="106"/>
        <v>0</v>
      </c>
      <c r="BJ429" s="14" t="s">
        <v>158</v>
      </c>
      <c r="BK429" s="151">
        <f t="shared" si="107"/>
        <v>0</v>
      </c>
      <c r="BL429" s="14" t="s">
        <v>157</v>
      </c>
      <c r="BM429" s="150" t="s">
        <v>2032</v>
      </c>
    </row>
    <row r="430" spans="1:65" s="2" customFormat="1" ht="33" customHeight="1">
      <c r="A430" s="26"/>
      <c r="B430" s="138"/>
      <c r="C430" s="152" t="s">
        <v>745</v>
      </c>
      <c r="D430" s="152" t="s">
        <v>188</v>
      </c>
      <c r="E430" s="153" t="s">
        <v>2033</v>
      </c>
      <c r="F430" s="154" t="s">
        <v>2034</v>
      </c>
      <c r="G430" s="155" t="s">
        <v>463</v>
      </c>
      <c r="H430" s="156">
        <v>4</v>
      </c>
      <c r="I430" s="157"/>
      <c r="J430" s="157"/>
      <c r="K430" s="158"/>
      <c r="L430" s="159"/>
      <c r="M430" s="160" t="s">
        <v>1</v>
      </c>
      <c r="N430" s="161" t="s">
        <v>33</v>
      </c>
      <c r="O430" s="148">
        <v>0</v>
      </c>
      <c r="P430" s="148">
        <f t="shared" si="99"/>
        <v>0</v>
      </c>
      <c r="Q430" s="148">
        <v>0</v>
      </c>
      <c r="R430" s="148">
        <f t="shared" si="100"/>
        <v>0</v>
      </c>
      <c r="S430" s="148">
        <v>0</v>
      </c>
      <c r="T430" s="149">
        <f t="shared" si="101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0" t="s">
        <v>169</v>
      </c>
      <c r="AT430" s="150" t="s">
        <v>188</v>
      </c>
      <c r="AU430" s="150" t="s">
        <v>158</v>
      </c>
      <c r="AY430" s="14" t="s">
        <v>150</v>
      </c>
      <c r="BE430" s="151">
        <f t="shared" si="102"/>
        <v>0</v>
      </c>
      <c r="BF430" s="151">
        <f t="shared" si="103"/>
        <v>0</v>
      </c>
      <c r="BG430" s="151">
        <f t="shared" si="104"/>
        <v>0</v>
      </c>
      <c r="BH430" s="151">
        <f t="shared" si="105"/>
        <v>0</v>
      </c>
      <c r="BI430" s="151">
        <f t="shared" si="106"/>
        <v>0</v>
      </c>
      <c r="BJ430" s="14" t="s">
        <v>158</v>
      </c>
      <c r="BK430" s="151">
        <f t="shared" si="107"/>
        <v>0</v>
      </c>
      <c r="BL430" s="14" t="s">
        <v>157</v>
      </c>
      <c r="BM430" s="150" t="s">
        <v>2035</v>
      </c>
    </row>
    <row r="431" spans="1:65" s="2" customFormat="1" ht="33" customHeight="1">
      <c r="A431" s="26"/>
      <c r="B431" s="138"/>
      <c r="C431" s="152" t="s">
        <v>2036</v>
      </c>
      <c r="D431" s="152" t="s">
        <v>188</v>
      </c>
      <c r="E431" s="153" t="s">
        <v>2037</v>
      </c>
      <c r="F431" s="154" t="s">
        <v>2038</v>
      </c>
      <c r="G431" s="155" t="s">
        <v>463</v>
      </c>
      <c r="H431" s="156">
        <v>2</v>
      </c>
      <c r="I431" s="157"/>
      <c r="J431" s="157"/>
      <c r="K431" s="158"/>
      <c r="L431" s="159"/>
      <c r="M431" s="160" t="s">
        <v>1</v>
      </c>
      <c r="N431" s="161" t="s">
        <v>33</v>
      </c>
      <c r="O431" s="148">
        <v>0</v>
      </c>
      <c r="P431" s="148">
        <f t="shared" si="99"/>
        <v>0</v>
      </c>
      <c r="Q431" s="148">
        <v>0</v>
      </c>
      <c r="R431" s="148">
        <f t="shared" si="100"/>
        <v>0</v>
      </c>
      <c r="S431" s="148">
        <v>0</v>
      </c>
      <c r="T431" s="149">
        <f t="shared" si="101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0" t="s">
        <v>169</v>
      </c>
      <c r="AT431" s="150" t="s">
        <v>188</v>
      </c>
      <c r="AU431" s="150" t="s">
        <v>158</v>
      </c>
      <c r="AY431" s="14" t="s">
        <v>150</v>
      </c>
      <c r="BE431" s="151">
        <f t="shared" si="102"/>
        <v>0</v>
      </c>
      <c r="BF431" s="151">
        <f t="shared" si="103"/>
        <v>0</v>
      </c>
      <c r="BG431" s="151">
        <f t="shared" si="104"/>
        <v>0</v>
      </c>
      <c r="BH431" s="151">
        <f t="shared" si="105"/>
        <v>0</v>
      </c>
      <c r="BI431" s="151">
        <f t="shared" si="106"/>
        <v>0</v>
      </c>
      <c r="BJ431" s="14" t="s">
        <v>158</v>
      </c>
      <c r="BK431" s="151">
        <f t="shared" si="107"/>
        <v>0</v>
      </c>
      <c r="BL431" s="14" t="s">
        <v>157</v>
      </c>
      <c r="BM431" s="150" t="s">
        <v>2039</v>
      </c>
    </row>
    <row r="432" spans="1:65" s="2" customFormat="1" ht="21.75" customHeight="1">
      <c r="A432" s="26"/>
      <c r="B432" s="138"/>
      <c r="C432" s="139" t="s">
        <v>749</v>
      </c>
      <c r="D432" s="139" t="s">
        <v>153</v>
      </c>
      <c r="E432" s="140" t="s">
        <v>2040</v>
      </c>
      <c r="F432" s="141" t="s">
        <v>2041</v>
      </c>
      <c r="G432" s="142" t="s">
        <v>463</v>
      </c>
      <c r="H432" s="143">
        <v>1</v>
      </c>
      <c r="I432" s="144"/>
      <c r="J432" s="144"/>
      <c r="K432" s="145"/>
      <c r="L432" s="27"/>
      <c r="M432" s="146" t="s">
        <v>1</v>
      </c>
      <c r="N432" s="147" t="s">
        <v>33</v>
      </c>
      <c r="O432" s="148">
        <v>0</v>
      </c>
      <c r="P432" s="148">
        <f t="shared" si="99"/>
        <v>0</v>
      </c>
      <c r="Q432" s="148">
        <v>0</v>
      </c>
      <c r="R432" s="148">
        <f t="shared" si="100"/>
        <v>0</v>
      </c>
      <c r="S432" s="148">
        <v>0</v>
      </c>
      <c r="T432" s="149">
        <f t="shared" si="101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0" t="s">
        <v>157</v>
      </c>
      <c r="AT432" s="150" t="s">
        <v>153</v>
      </c>
      <c r="AU432" s="150" t="s">
        <v>158</v>
      </c>
      <c r="AY432" s="14" t="s">
        <v>150</v>
      </c>
      <c r="BE432" s="151">
        <f t="shared" si="102"/>
        <v>0</v>
      </c>
      <c r="BF432" s="151">
        <f t="shared" si="103"/>
        <v>0</v>
      </c>
      <c r="BG432" s="151">
        <f t="shared" si="104"/>
        <v>0</v>
      </c>
      <c r="BH432" s="151">
        <f t="shared" si="105"/>
        <v>0</v>
      </c>
      <c r="BI432" s="151">
        <f t="shared" si="106"/>
        <v>0</v>
      </c>
      <c r="BJ432" s="14" t="s">
        <v>158</v>
      </c>
      <c r="BK432" s="151">
        <f t="shared" si="107"/>
        <v>0</v>
      </c>
      <c r="BL432" s="14" t="s">
        <v>157</v>
      </c>
      <c r="BM432" s="150" t="s">
        <v>2042</v>
      </c>
    </row>
    <row r="433" spans="1:65" s="2" customFormat="1" ht="21.75" customHeight="1">
      <c r="A433" s="26"/>
      <c r="B433" s="138"/>
      <c r="C433" s="152" t="s">
        <v>2043</v>
      </c>
      <c r="D433" s="152" t="s">
        <v>188</v>
      </c>
      <c r="E433" s="153" t="s">
        <v>2044</v>
      </c>
      <c r="F433" s="154" t="s">
        <v>2045</v>
      </c>
      <c r="G433" s="155" t="s">
        <v>463</v>
      </c>
      <c r="H433" s="156">
        <v>1</v>
      </c>
      <c r="I433" s="157"/>
      <c r="J433" s="157"/>
      <c r="K433" s="158"/>
      <c r="L433" s="159"/>
      <c r="M433" s="160" t="s">
        <v>1</v>
      </c>
      <c r="N433" s="161" t="s">
        <v>33</v>
      </c>
      <c r="O433" s="148">
        <v>0</v>
      </c>
      <c r="P433" s="148">
        <f t="shared" si="99"/>
        <v>0</v>
      </c>
      <c r="Q433" s="148">
        <v>0</v>
      </c>
      <c r="R433" s="148">
        <f t="shared" si="100"/>
        <v>0</v>
      </c>
      <c r="S433" s="148">
        <v>0</v>
      </c>
      <c r="T433" s="149">
        <f t="shared" si="101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0" t="s">
        <v>169</v>
      </c>
      <c r="AT433" s="150" t="s">
        <v>188</v>
      </c>
      <c r="AU433" s="150" t="s">
        <v>158</v>
      </c>
      <c r="AY433" s="14" t="s">
        <v>150</v>
      </c>
      <c r="BE433" s="151">
        <f t="shared" si="102"/>
        <v>0</v>
      </c>
      <c r="BF433" s="151">
        <f t="shared" si="103"/>
        <v>0</v>
      </c>
      <c r="BG433" s="151">
        <f t="shared" si="104"/>
        <v>0</v>
      </c>
      <c r="BH433" s="151">
        <f t="shared" si="105"/>
        <v>0</v>
      </c>
      <c r="BI433" s="151">
        <f t="shared" si="106"/>
        <v>0</v>
      </c>
      <c r="BJ433" s="14" t="s">
        <v>158</v>
      </c>
      <c r="BK433" s="151">
        <f t="shared" si="107"/>
        <v>0</v>
      </c>
      <c r="BL433" s="14" t="s">
        <v>157</v>
      </c>
      <c r="BM433" s="150" t="s">
        <v>2046</v>
      </c>
    </row>
    <row r="434" spans="1:65" s="2" customFormat="1" ht="16.5" customHeight="1">
      <c r="A434" s="26"/>
      <c r="B434" s="138"/>
      <c r="C434" s="139" t="s">
        <v>752</v>
      </c>
      <c r="D434" s="139" t="s">
        <v>153</v>
      </c>
      <c r="E434" s="140" t="s">
        <v>2047</v>
      </c>
      <c r="F434" s="141" t="s">
        <v>2048</v>
      </c>
      <c r="G434" s="142" t="s">
        <v>463</v>
      </c>
      <c r="H434" s="143">
        <v>1</v>
      </c>
      <c r="I434" s="144"/>
      <c r="J434" s="144"/>
      <c r="K434" s="145"/>
      <c r="L434" s="27"/>
      <c r="M434" s="146" t="s">
        <v>1</v>
      </c>
      <c r="N434" s="147" t="s">
        <v>33</v>
      </c>
      <c r="O434" s="148">
        <v>0</v>
      </c>
      <c r="P434" s="148">
        <f t="shared" si="99"/>
        <v>0</v>
      </c>
      <c r="Q434" s="148">
        <v>0</v>
      </c>
      <c r="R434" s="148">
        <f t="shared" si="100"/>
        <v>0</v>
      </c>
      <c r="S434" s="148">
        <v>0</v>
      </c>
      <c r="T434" s="149">
        <f t="shared" si="101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0" t="s">
        <v>157</v>
      </c>
      <c r="AT434" s="150" t="s">
        <v>153</v>
      </c>
      <c r="AU434" s="150" t="s">
        <v>158</v>
      </c>
      <c r="AY434" s="14" t="s">
        <v>150</v>
      </c>
      <c r="BE434" s="151">
        <f t="shared" si="102"/>
        <v>0</v>
      </c>
      <c r="BF434" s="151">
        <f t="shared" si="103"/>
        <v>0</v>
      </c>
      <c r="BG434" s="151">
        <f t="shared" si="104"/>
        <v>0</v>
      </c>
      <c r="BH434" s="151">
        <f t="shared" si="105"/>
        <v>0</v>
      </c>
      <c r="BI434" s="151">
        <f t="shared" si="106"/>
        <v>0</v>
      </c>
      <c r="BJ434" s="14" t="s">
        <v>158</v>
      </c>
      <c r="BK434" s="151">
        <f t="shared" si="107"/>
        <v>0</v>
      </c>
      <c r="BL434" s="14" t="s">
        <v>157</v>
      </c>
      <c r="BM434" s="150" t="s">
        <v>2049</v>
      </c>
    </row>
    <row r="435" spans="1:65" s="2" customFormat="1" ht="21.75" customHeight="1">
      <c r="A435" s="26"/>
      <c r="B435" s="138"/>
      <c r="C435" s="152" t="s">
        <v>2050</v>
      </c>
      <c r="D435" s="152" t="s">
        <v>188</v>
      </c>
      <c r="E435" s="153" t="s">
        <v>2051</v>
      </c>
      <c r="F435" s="154" t="s">
        <v>2052</v>
      </c>
      <c r="G435" s="155" t="s">
        <v>463</v>
      </c>
      <c r="H435" s="156">
        <v>1</v>
      </c>
      <c r="I435" s="157"/>
      <c r="J435" s="157"/>
      <c r="K435" s="158"/>
      <c r="L435" s="159"/>
      <c r="M435" s="160" t="s">
        <v>1</v>
      </c>
      <c r="N435" s="161" t="s">
        <v>33</v>
      </c>
      <c r="O435" s="148">
        <v>0</v>
      </c>
      <c r="P435" s="148">
        <f t="shared" si="99"/>
        <v>0</v>
      </c>
      <c r="Q435" s="148">
        <v>0</v>
      </c>
      <c r="R435" s="148">
        <f t="shared" si="100"/>
        <v>0</v>
      </c>
      <c r="S435" s="148">
        <v>0</v>
      </c>
      <c r="T435" s="149">
        <f t="shared" si="101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0" t="s">
        <v>169</v>
      </c>
      <c r="AT435" s="150" t="s">
        <v>188</v>
      </c>
      <c r="AU435" s="150" t="s">
        <v>158</v>
      </c>
      <c r="AY435" s="14" t="s">
        <v>150</v>
      </c>
      <c r="BE435" s="151">
        <f t="shared" si="102"/>
        <v>0</v>
      </c>
      <c r="BF435" s="151">
        <f t="shared" si="103"/>
        <v>0</v>
      </c>
      <c r="BG435" s="151">
        <f t="shared" si="104"/>
        <v>0</v>
      </c>
      <c r="BH435" s="151">
        <f t="shared" si="105"/>
        <v>0</v>
      </c>
      <c r="BI435" s="151">
        <f t="shared" si="106"/>
        <v>0</v>
      </c>
      <c r="BJ435" s="14" t="s">
        <v>158</v>
      </c>
      <c r="BK435" s="151">
        <f t="shared" si="107"/>
        <v>0</v>
      </c>
      <c r="BL435" s="14" t="s">
        <v>157</v>
      </c>
      <c r="BM435" s="150" t="s">
        <v>2053</v>
      </c>
    </row>
    <row r="436" spans="1:65" s="2" customFormat="1" ht="21.75" customHeight="1">
      <c r="A436" s="26"/>
      <c r="B436" s="138"/>
      <c r="C436" s="139" t="s">
        <v>756</v>
      </c>
      <c r="D436" s="139" t="s">
        <v>153</v>
      </c>
      <c r="E436" s="140" t="s">
        <v>2054</v>
      </c>
      <c r="F436" s="141" t="s">
        <v>2055</v>
      </c>
      <c r="G436" s="142" t="s">
        <v>463</v>
      </c>
      <c r="H436" s="143">
        <v>1</v>
      </c>
      <c r="I436" s="144"/>
      <c r="J436" s="144"/>
      <c r="K436" s="145"/>
      <c r="L436" s="27"/>
      <c r="M436" s="146" t="s">
        <v>1</v>
      </c>
      <c r="N436" s="147" t="s">
        <v>33</v>
      </c>
      <c r="O436" s="148">
        <v>0</v>
      </c>
      <c r="P436" s="148">
        <f t="shared" si="99"/>
        <v>0</v>
      </c>
      <c r="Q436" s="148">
        <v>0</v>
      </c>
      <c r="R436" s="148">
        <f t="shared" si="100"/>
        <v>0</v>
      </c>
      <c r="S436" s="148">
        <v>0</v>
      </c>
      <c r="T436" s="149">
        <f t="shared" si="101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0" t="s">
        <v>157</v>
      </c>
      <c r="AT436" s="150" t="s">
        <v>153</v>
      </c>
      <c r="AU436" s="150" t="s">
        <v>158</v>
      </c>
      <c r="AY436" s="14" t="s">
        <v>150</v>
      </c>
      <c r="BE436" s="151">
        <f t="shared" si="102"/>
        <v>0</v>
      </c>
      <c r="BF436" s="151">
        <f t="shared" si="103"/>
        <v>0</v>
      </c>
      <c r="BG436" s="151">
        <f t="shared" si="104"/>
        <v>0</v>
      </c>
      <c r="BH436" s="151">
        <f t="shared" si="105"/>
        <v>0</v>
      </c>
      <c r="BI436" s="151">
        <f t="shared" si="106"/>
        <v>0</v>
      </c>
      <c r="BJ436" s="14" t="s">
        <v>158</v>
      </c>
      <c r="BK436" s="151">
        <f t="shared" si="107"/>
        <v>0</v>
      </c>
      <c r="BL436" s="14" t="s">
        <v>157</v>
      </c>
      <c r="BM436" s="150" t="s">
        <v>2056</v>
      </c>
    </row>
    <row r="437" spans="1:65" s="2" customFormat="1" ht="16.5" customHeight="1">
      <c r="A437" s="26"/>
      <c r="B437" s="138"/>
      <c r="C437" s="152" t="s">
        <v>2057</v>
      </c>
      <c r="D437" s="152" t="s">
        <v>188</v>
      </c>
      <c r="E437" s="153" t="s">
        <v>2058</v>
      </c>
      <c r="F437" s="154" t="s">
        <v>2059</v>
      </c>
      <c r="G437" s="155" t="s">
        <v>463</v>
      </c>
      <c r="H437" s="156">
        <v>1</v>
      </c>
      <c r="I437" s="157"/>
      <c r="J437" s="157"/>
      <c r="K437" s="158"/>
      <c r="L437" s="159"/>
      <c r="M437" s="160" t="s">
        <v>1</v>
      </c>
      <c r="N437" s="161" t="s">
        <v>33</v>
      </c>
      <c r="O437" s="148">
        <v>0</v>
      </c>
      <c r="P437" s="148">
        <f t="shared" si="99"/>
        <v>0</v>
      </c>
      <c r="Q437" s="148">
        <v>0</v>
      </c>
      <c r="R437" s="148">
        <f t="shared" si="100"/>
        <v>0</v>
      </c>
      <c r="S437" s="148">
        <v>0</v>
      </c>
      <c r="T437" s="149">
        <f t="shared" si="101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0" t="s">
        <v>169</v>
      </c>
      <c r="AT437" s="150" t="s">
        <v>188</v>
      </c>
      <c r="AU437" s="150" t="s">
        <v>158</v>
      </c>
      <c r="AY437" s="14" t="s">
        <v>150</v>
      </c>
      <c r="BE437" s="151">
        <f t="shared" si="102"/>
        <v>0</v>
      </c>
      <c r="BF437" s="151">
        <f t="shared" si="103"/>
        <v>0</v>
      </c>
      <c r="BG437" s="151">
        <f t="shared" si="104"/>
        <v>0</v>
      </c>
      <c r="BH437" s="151">
        <f t="shared" si="105"/>
        <v>0</v>
      </c>
      <c r="BI437" s="151">
        <f t="shared" si="106"/>
        <v>0</v>
      </c>
      <c r="BJ437" s="14" t="s">
        <v>158</v>
      </c>
      <c r="BK437" s="151">
        <f t="shared" si="107"/>
        <v>0</v>
      </c>
      <c r="BL437" s="14" t="s">
        <v>157</v>
      </c>
      <c r="BM437" s="150" t="s">
        <v>2060</v>
      </c>
    </row>
    <row r="438" spans="1:65" s="2" customFormat="1" ht="21.75" customHeight="1">
      <c r="A438" s="26"/>
      <c r="B438" s="138"/>
      <c r="C438" s="139" t="s">
        <v>759</v>
      </c>
      <c r="D438" s="139" t="s">
        <v>153</v>
      </c>
      <c r="E438" s="140" t="s">
        <v>2061</v>
      </c>
      <c r="F438" s="141" t="s">
        <v>2062</v>
      </c>
      <c r="G438" s="142" t="s">
        <v>463</v>
      </c>
      <c r="H438" s="143">
        <v>1</v>
      </c>
      <c r="I438" s="144"/>
      <c r="J438" s="144"/>
      <c r="K438" s="145"/>
      <c r="L438" s="27"/>
      <c r="M438" s="146" t="s">
        <v>1</v>
      </c>
      <c r="N438" s="147" t="s">
        <v>33</v>
      </c>
      <c r="O438" s="148">
        <v>0</v>
      </c>
      <c r="P438" s="148">
        <f t="shared" si="99"/>
        <v>0</v>
      </c>
      <c r="Q438" s="148">
        <v>0</v>
      </c>
      <c r="R438" s="148">
        <f t="shared" si="100"/>
        <v>0</v>
      </c>
      <c r="S438" s="148">
        <v>0</v>
      </c>
      <c r="T438" s="149">
        <f t="shared" si="101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0" t="s">
        <v>157</v>
      </c>
      <c r="AT438" s="150" t="s">
        <v>153</v>
      </c>
      <c r="AU438" s="150" t="s">
        <v>158</v>
      </c>
      <c r="AY438" s="14" t="s">
        <v>150</v>
      </c>
      <c r="BE438" s="151">
        <f t="shared" si="102"/>
        <v>0</v>
      </c>
      <c r="BF438" s="151">
        <f t="shared" si="103"/>
        <v>0</v>
      </c>
      <c r="BG438" s="151">
        <f t="shared" si="104"/>
        <v>0</v>
      </c>
      <c r="BH438" s="151">
        <f t="shared" si="105"/>
        <v>0</v>
      </c>
      <c r="BI438" s="151">
        <f t="shared" si="106"/>
        <v>0</v>
      </c>
      <c r="BJ438" s="14" t="s">
        <v>158</v>
      </c>
      <c r="BK438" s="151">
        <f t="shared" si="107"/>
        <v>0</v>
      </c>
      <c r="BL438" s="14" t="s">
        <v>157</v>
      </c>
      <c r="BM438" s="150" t="s">
        <v>2063</v>
      </c>
    </row>
    <row r="439" spans="1:65" s="2" customFormat="1" ht="21.75" customHeight="1">
      <c r="A439" s="26"/>
      <c r="B439" s="138"/>
      <c r="C439" s="152" t="s">
        <v>2064</v>
      </c>
      <c r="D439" s="152" t="s">
        <v>188</v>
      </c>
      <c r="E439" s="153" t="s">
        <v>2065</v>
      </c>
      <c r="F439" s="154" t="s">
        <v>2066</v>
      </c>
      <c r="G439" s="155" t="s">
        <v>463</v>
      </c>
      <c r="H439" s="156">
        <v>1</v>
      </c>
      <c r="I439" s="157"/>
      <c r="J439" s="157"/>
      <c r="K439" s="158"/>
      <c r="L439" s="159"/>
      <c r="M439" s="160" t="s">
        <v>1</v>
      </c>
      <c r="N439" s="161" t="s">
        <v>33</v>
      </c>
      <c r="O439" s="148">
        <v>0</v>
      </c>
      <c r="P439" s="148">
        <f t="shared" si="99"/>
        <v>0</v>
      </c>
      <c r="Q439" s="148">
        <v>0</v>
      </c>
      <c r="R439" s="148">
        <f t="shared" si="100"/>
        <v>0</v>
      </c>
      <c r="S439" s="148">
        <v>0</v>
      </c>
      <c r="T439" s="149">
        <f t="shared" si="101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50" t="s">
        <v>169</v>
      </c>
      <c r="AT439" s="150" t="s">
        <v>188</v>
      </c>
      <c r="AU439" s="150" t="s">
        <v>158</v>
      </c>
      <c r="AY439" s="14" t="s">
        <v>150</v>
      </c>
      <c r="BE439" s="151">
        <f t="shared" si="102"/>
        <v>0</v>
      </c>
      <c r="BF439" s="151">
        <f t="shared" si="103"/>
        <v>0</v>
      </c>
      <c r="BG439" s="151">
        <f t="shared" si="104"/>
        <v>0</v>
      </c>
      <c r="BH439" s="151">
        <f t="shared" si="105"/>
        <v>0</v>
      </c>
      <c r="BI439" s="151">
        <f t="shared" si="106"/>
        <v>0</v>
      </c>
      <c r="BJ439" s="14" t="s">
        <v>158</v>
      </c>
      <c r="BK439" s="151">
        <f t="shared" si="107"/>
        <v>0</v>
      </c>
      <c r="BL439" s="14" t="s">
        <v>157</v>
      </c>
      <c r="BM439" s="150" t="s">
        <v>2067</v>
      </c>
    </row>
    <row r="440" spans="1:65" s="2" customFormat="1" ht="21.75" customHeight="1">
      <c r="A440" s="26"/>
      <c r="B440" s="138"/>
      <c r="C440" s="139" t="s">
        <v>763</v>
      </c>
      <c r="D440" s="139" t="s">
        <v>153</v>
      </c>
      <c r="E440" s="140" t="s">
        <v>2068</v>
      </c>
      <c r="F440" s="141" t="s">
        <v>2069</v>
      </c>
      <c r="G440" s="142" t="s">
        <v>554</v>
      </c>
      <c r="H440" s="143">
        <v>2.4420000000000002</v>
      </c>
      <c r="I440" s="144"/>
      <c r="J440" s="144"/>
      <c r="K440" s="145"/>
      <c r="L440" s="27"/>
      <c r="M440" s="146" t="s">
        <v>1</v>
      </c>
      <c r="N440" s="147" t="s">
        <v>33</v>
      </c>
      <c r="O440" s="148">
        <v>0</v>
      </c>
      <c r="P440" s="148">
        <f t="shared" si="99"/>
        <v>0</v>
      </c>
      <c r="Q440" s="148">
        <v>0</v>
      </c>
      <c r="R440" s="148">
        <f t="shared" si="100"/>
        <v>0</v>
      </c>
      <c r="S440" s="148">
        <v>0</v>
      </c>
      <c r="T440" s="149">
        <f t="shared" si="101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0" t="s">
        <v>157</v>
      </c>
      <c r="AT440" s="150" t="s">
        <v>153</v>
      </c>
      <c r="AU440" s="150" t="s">
        <v>158</v>
      </c>
      <c r="AY440" s="14" t="s">
        <v>150</v>
      </c>
      <c r="BE440" s="151">
        <f t="shared" si="102"/>
        <v>0</v>
      </c>
      <c r="BF440" s="151">
        <f t="shared" si="103"/>
        <v>0</v>
      </c>
      <c r="BG440" s="151">
        <f t="shared" si="104"/>
        <v>0</v>
      </c>
      <c r="BH440" s="151">
        <f t="shared" si="105"/>
        <v>0</v>
      </c>
      <c r="BI440" s="151">
        <f t="shared" si="106"/>
        <v>0</v>
      </c>
      <c r="BJ440" s="14" t="s">
        <v>158</v>
      </c>
      <c r="BK440" s="151">
        <f t="shared" si="107"/>
        <v>0</v>
      </c>
      <c r="BL440" s="14" t="s">
        <v>157</v>
      </c>
      <c r="BM440" s="150" t="s">
        <v>2070</v>
      </c>
    </row>
    <row r="441" spans="1:65" s="12" customFormat="1" ht="22.9" customHeight="1">
      <c r="B441" s="126"/>
      <c r="D441" s="127" t="s">
        <v>66</v>
      </c>
      <c r="E441" s="136" t="s">
        <v>2071</v>
      </c>
      <c r="F441" s="136" t="s">
        <v>2072</v>
      </c>
      <c r="J441" s="137"/>
      <c r="L441" s="126"/>
      <c r="M441" s="130"/>
      <c r="N441" s="131"/>
      <c r="O441" s="131"/>
      <c r="P441" s="132">
        <f>SUM(P442:P469)</f>
        <v>0</v>
      </c>
      <c r="Q441" s="131"/>
      <c r="R441" s="132">
        <f>SUM(R442:R469)</f>
        <v>0</v>
      </c>
      <c r="S441" s="131"/>
      <c r="T441" s="133">
        <f>SUM(T442:T469)</f>
        <v>0</v>
      </c>
      <c r="AR441" s="127" t="s">
        <v>75</v>
      </c>
      <c r="AT441" s="134" t="s">
        <v>66</v>
      </c>
      <c r="AU441" s="134" t="s">
        <v>75</v>
      </c>
      <c r="AY441" s="127" t="s">
        <v>150</v>
      </c>
      <c r="BK441" s="135">
        <f>SUM(BK442:BK469)</f>
        <v>0</v>
      </c>
    </row>
    <row r="442" spans="1:65" s="2" customFormat="1" ht="21.75" customHeight="1">
      <c r="A442" s="26"/>
      <c r="B442" s="138"/>
      <c r="C442" s="139" t="s">
        <v>2073</v>
      </c>
      <c r="D442" s="139" t="s">
        <v>153</v>
      </c>
      <c r="E442" s="140" t="s">
        <v>1939</v>
      </c>
      <c r="F442" s="141" t="s">
        <v>1940</v>
      </c>
      <c r="G442" s="142" t="s">
        <v>463</v>
      </c>
      <c r="H442" s="143">
        <v>2</v>
      </c>
      <c r="I442" s="144"/>
      <c r="J442" s="144"/>
      <c r="K442" s="145"/>
      <c r="L442" s="27"/>
      <c r="M442" s="146" t="s">
        <v>1</v>
      </c>
      <c r="N442" s="147" t="s">
        <v>33</v>
      </c>
      <c r="O442" s="148">
        <v>0</v>
      </c>
      <c r="P442" s="148">
        <f t="shared" ref="P442:P469" si="108">O442*H442</f>
        <v>0</v>
      </c>
      <c r="Q442" s="148">
        <v>0</v>
      </c>
      <c r="R442" s="148">
        <f t="shared" ref="R442:R469" si="109">Q442*H442</f>
        <v>0</v>
      </c>
      <c r="S442" s="148">
        <v>0</v>
      </c>
      <c r="T442" s="149">
        <f t="shared" ref="T442:T469" si="110">S442*H442</f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0" t="s">
        <v>157</v>
      </c>
      <c r="AT442" s="150" t="s">
        <v>153</v>
      </c>
      <c r="AU442" s="150" t="s">
        <v>158</v>
      </c>
      <c r="AY442" s="14" t="s">
        <v>150</v>
      </c>
      <c r="BE442" s="151">
        <f t="shared" ref="BE442:BE469" si="111">IF(N442="základná",J442,0)</f>
        <v>0</v>
      </c>
      <c r="BF442" s="151">
        <f t="shared" ref="BF442:BF469" si="112">IF(N442="znížená",J442,0)</f>
        <v>0</v>
      </c>
      <c r="BG442" s="151">
        <f t="shared" ref="BG442:BG469" si="113">IF(N442="zákl. prenesená",J442,0)</f>
        <v>0</v>
      </c>
      <c r="BH442" s="151">
        <f t="shared" ref="BH442:BH469" si="114">IF(N442="zníž. prenesená",J442,0)</f>
        <v>0</v>
      </c>
      <c r="BI442" s="151">
        <f t="shared" ref="BI442:BI469" si="115">IF(N442="nulová",J442,0)</f>
        <v>0</v>
      </c>
      <c r="BJ442" s="14" t="s">
        <v>158</v>
      </c>
      <c r="BK442" s="151">
        <f t="shared" ref="BK442:BK469" si="116">ROUND(I442*H442,2)</f>
        <v>0</v>
      </c>
      <c r="BL442" s="14" t="s">
        <v>157</v>
      </c>
      <c r="BM442" s="150" t="s">
        <v>2074</v>
      </c>
    </row>
    <row r="443" spans="1:65" s="2" customFormat="1" ht="66.75" customHeight="1">
      <c r="A443" s="26"/>
      <c r="B443" s="138"/>
      <c r="C443" s="152" t="s">
        <v>766</v>
      </c>
      <c r="D443" s="152" t="s">
        <v>188</v>
      </c>
      <c r="E443" s="153" t="s">
        <v>2075</v>
      </c>
      <c r="F443" s="154" t="s">
        <v>2076</v>
      </c>
      <c r="G443" s="155" t="s">
        <v>463</v>
      </c>
      <c r="H443" s="156">
        <v>1</v>
      </c>
      <c r="I443" s="157"/>
      <c r="J443" s="157"/>
      <c r="K443" s="158"/>
      <c r="L443" s="159"/>
      <c r="M443" s="160" t="s">
        <v>1</v>
      </c>
      <c r="N443" s="161" t="s">
        <v>33</v>
      </c>
      <c r="O443" s="148">
        <v>0</v>
      </c>
      <c r="P443" s="148">
        <f t="shared" si="108"/>
        <v>0</v>
      </c>
      <c r="Q443" s="148">
        <v>0</v>
      </c>
      <c r="R443" s="148">
        <f t="shared" si="109"/>
        <v>0</v>
      </c>
      <c r="S443" s="148">
        <v>0</v>
      </c>
      <c r="T443" s="149">
        <f t="shared" si="110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0" t="s">
        <v>169</v>
      </c>
      <c r="AT443" s="150" t="s">
        <v>188</v>
      </c>
      <c r="AU443" s="150" t="s">
        <v>158</v>
      </c>
      <c r="AY443" s="14" t="s">
        <v>150</v>
      </c>
      <c r="BE443" s="151">
        <f t="shared" si="111"/>
        <v>0</v>
      </c>
      <c r="BF443" s="151">
        <f t="shared" si="112"/>
        <v>0</v>
      </c>
      <c r="BG443" s="151">
        <f t="shared" si="113"/>
        <v>0</v>
      </c>
      <c r="BH443" s="151">
        <f t="shared" si="114"/>
        <v>0</v>
      </c>
      <c r="BI443" s="151">
        <f t="shared" si="115"/>
        <v>0</v>
      </c>
      <c r="BJ443" s="14" t="s">
        <v>158</v>
      </c>
      <c r="BK443" s="151">
        <f t="shared" si="116"/>
        <v>0</v>
      </c>
      <c r="BL443" s="14" t="s">
        <v>157</v>
      </c>
      <c r="BM443" s="150" t="s">
        <v>2077</v>
      </c>
    </row>
    <row r="444" spans="1:65" s="2" customFormat="1" ht="33" customHeight="1">
      <c r="A444" s="26"/>
      <c r="B444" s="138"/>
      <c r="C444" s="152" t="s">
        <v>2078</v>
      </c>
      <c r="D444" s="152" t="s">
        <v>188</v>
      </c>
      <c r="E444" s="153" t="s">
        <v>2079</v>
      </c>
      <c r="F444" s="154" t="s">
        <v>2080</v>
      </c>
      <c r="G444" s="155" t="s">
        <v>463</v>
      </c>
      <c r="H444" s="156">
        <v>7</v>
      </c>
      <c r="I444" s="157"/>
      <c r="J444" s="157"/>
      <c r="K444" s="158"/>
      <c r="L444" s="159"/>
      <c r="M444" s="160" t="s">
        <v>1</v>
      </c>
      <c r="N444" s="161" t="s">
        <v>33</v>
      </c>
      <c r="O444" s="148">
        <v>0</v>
      </c>
      <c r="P444" s="148">
        <f t="shared" si="108"/>
        <v>0</v>
      </c>
      <c r="Q444" s="148">
        <v>0</v>
      </c>
      <c r="R444" s="148">
        <f t="shared" si="109"/>
        <v>0</v>
      </c>
      <c r="S444" s="148">
        <v>0</v>
      </c>
      <c r="T444" s="149">
        <f t="shared" si="110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50" t="s">
        <v>169</v>
      </c>
      <c r="AT444" s="150" t="s">
        <v>188</v>
      </c>
      <c r="AU444" s="150" t="s">
        <v>158</v>
      </c>
      <c r="AY444" s="14" t="s">
        <v>150</v>
      </c>
      <c r="BE444" s="151">
        <f t="shared" si="111"/>
        <v>0</v>
      </c>
      <c r="BF444" s="151">
        <f t="shared" si="112"/>
        <v>0</v>
      </c>
      <c r="BG444" s="151">
        <f t="shared" si="113"/>
        <v>0</v>
      </c>
      <c r="BH444" s="151">
        <f t="shared" si="114"/>
        <v>0</v>
      </c>
      <c r="BI444" s="151">
        <f t="shared" si="115"/>
        <v>0</v>
      </c>
      <c r="BJ444" s="14" t="s">
        <v>158</v>
      </c>
      <c r="BK444" s="151">
        <f t="shared" si="116"/>
        <v>0</v>
      </c>
      <c r="BL444" s="14" t="s">
        <v>157</v>
      </c>
      <c r="BM444" s="150" t="s">
        <v>2081</v>
      </c>
    </row>
    <row r="445" spans="1:65" s="2" customFormat="1" ht="33" customHeight="1">
      <c r="A445" s="26"/>
      <c r="B445" s="138"/>
      <c r="C445" s="152" t="s">
        <v>772</v>
      </c>
      <c r="D445" s="152" t="s">
        <v>188</v>
      </c>
      <c r="E445" s="153" t="s">
        <v>2082</v>
      </c>
      <c r="F445" s="154" t="s">
        <v>2083</v>
      </c>
      <c r="G445" s="155" t="s">
        <v>463</v>
      </c>
      <c r="H445" s="156">
        <v>2</v>
      </c>
      <c r="I445" s="157"/>
      <c r="J445" s="157"/>
      <c r="K445" s="158"/>
      <c r="L445" s="159"/>
      <c r="M445" s="160" t="s">
        <v>1</v>
      </c>
      <c r="N445" s="161" t="s">
        <v>33</v>
      </c>
      <c r="O445" s="148">
        <v>0</v>
      </c>
      <c r="P445" s="148">
        <f t="shared" si="108"/>
        <v>0</v>
      </c>
      <c r="Q445" s="148">
        <v>0</v>
      </c>
      <c r="R445" s="148">
        <f t="shared" si="109"/>
        <v>0</v>
      </c>
      <c r="S445" s="148">
        <v>0</v>
      </c>
      <c r="T445" s="149">
        <f t="shared" si="110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0" t="s">
        <v>169</v>
      </c>
      <c r="AT445" s="150" t="s">
        <v>188</v>
      </c>
      <c r="AU445" s="150" t="s">
        <v>158</v>
      </c>
      <c r="AY445" s="14" t="s">
        <v>150</v>
      </c>
      <c r="BE445" s="151">
        <f t="shared" si="111"/>
        <v>0</v>
      </c>
      <c r="BF445" s="151">
        <f t="shared" si="112"/>
        <v>0</v>
      </c>
      <c r="BG445" s="151">
        <f t="shared" si="113"/>
        <v>0</v>
      </c>
      <c r="BH445" s="151">
        <f t="shared" si="114"/>
        <v>0</v>
      </c>
      <c r="BI445" s="151">
        <f t="shared" si="115"/>
        <v>0</v>
      </c>
      <c r="BJ445" s="14" t="s">
        <v>158</v>
      </c>
      <c r="BK445" s="151">
        <f t="shared" si="116"/>
        <v>0</v>
      </c>
      <c r="BL445" s="14" t="s">
        <v>157</v>
      </c>
      <c r="BM445" s="150" t="s">
        <v>2084</v>
      </c>
    </row>
    <row r="446" spans="1:65" s="2" customFormat="1" ht="33" customHeight="1">
      <c r="A446" s="26"/>
      <c r="B446" s="138"/>
      <c r="C446" s="152" t="s">
        <v>2085</v>
      </c>
      <c r="D446" s="152" t="s">
        <v>188</v>
      </c>
      <c r="E446" s="153" t="s">
        <v>1947</v>
      </c>
      <c r="F446" s="154" t="s">
        <v>1948</v>
      </c>
      <c r="G446" s="155" t="s">
        <v>463</v>
      </c>
      <c r="H446" s="156">
        <v>2</v>
      </c>
      <c r="I446" s="157"/>
      <c r="J446" s="157"/>
      <c r="K446" s="158"/>
      <c r="L446" s="159"/>
      <c r="M446" s="160" t="s">
        <v>1</v>
      </c>
      <c r="N446" s="161" t="s">
        <v>33</v>
      </c>
      <c r="O446" s="148">
        <v>0</v>
      </c>
      <c r="P446" s="148">
        <f t="shared" si="108"/>
        <v>0</v>
      </c>
      <c r="Q446" s="148">
        <v>0</v>
      </c>
      <c r="R446" s="148">
        <f t="shared" si="109"/>
        <v>0</v>
      </c>
      <c r="S446" s="148">
        <v>0</v>
      </c>
      <c r="T446" s="149">
        <f t="shared" si="110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0" t="s">
        <v>169</v>
      </c>
      <c r="AT446" s="150" t="s">
        <v>188</v>
      </c>
      <c r="AU446" s="150" t="s">
        <v>158</v>
      </c>
      <c r="AY446" s="14" t="s">
        <v>150</v>
      </c>
      <c r="BE446" s="151">
        <f t="shared" si="111"/>
        <v>0</v>
      </c>
      <c r="BF446" s="151">
        <f t="shared" si="112"/>
        <v>0</v>
      </c>
      <c r="BG446" s="151">
        <f t="shared" si="113"/>
        <v>0</v>
      </c>
      <c r="BH446" s="151">
        <f t="shared" si="114"/>
        <v>0</v>
      </c>
      <c r="BI446" s="151">
        <f t="shared" si="115"/>
        <v>0</v>
      </c>
      <c r="BJ446" s="14" t="s">
        <v>158</v>
      </c>
      <c r="BK446" s="151">
        <f t="shared" si="116"/>
        <v>0</v>
      </c>
      <c r="BL446" s="14" t="s">
        <v>157</v>
      </c>
      <c r="BM446" s="150" t="s">
        <v>2086</v>
      </c>
    </row>
    <row r="447" spans="1:65" s="2" customFormat="1" ht="44.25" customHeight="1">
      <c r="A447" s="26"/>
      <c r="B447" s="138"/>
      <c r="C447" s="152" t="s">
        <v>775</v>
      </c>
      <c r="D447" s="152" t="s">
        <v>188</v>
      </c>
      <c r="E447" s="153" t="s">
        <v>2087</v>
      </c>
      <c r="F447" s="154" t="s">
        <v>2088</v>
      </c>
      <c r="G447" s="155" t="s">
        <v>463</v>
      </c>
      <c r="H447" s="156">
        <v>7</v>
      </c>
      <c r="I447" s="157"/>
      <c r="J447" s="157"/>
      <c r="K447" s="158"/>
      <c r="L447" s="159"/>
      <c r="M447" s="160" t="s">
        <v>1</v>
      </c>
      <c r="N447" s="161" t="s">
        <v>33</v>
      </c>
      <c r="O447" s="148">
        <v>0</v>
      </c>
      <c r="P447" s="148">
        <f t="shared" si="108"/>
        <v>0</v>
      </c>
      <c r="Q447" s="148">
        <v>0</v>
      </c>
      <c r="R447" s="148">
        <f t="shared" si="109"/>
        <v>0</v>
      </c>
      <c r="S447" s="148">
        <v>0</v>
      </c>
      <c r="T447" s="149">
        <f t="shared" si="110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0" t="s">
        <v>169</v>
      </c>
      <c r="AT447" s="150" t="s">
        <v>188</v>
      </c>
      <c r="AU447" s="150" t="s">
        <v>158</v>
      </c>
      <c r="AY447" s="14" t="s">
        <v>150</v>
      </c>
      <c r="BE447" s="151">
        <f t="shared" si="111"/>
        <v>0</v>
      </c>
      <c r="BF447" s="151">
        <f t="shared" si="112"/>
        <v>0</v>
      </c>
      <c r="BG447" s="151">
        <f t="shared" si="113"/>
        <v>0</v>
      </c>
      <c r="BH447" s="151">
        <f t="shared" si="114"/>
        <v>0</v>
      </c>
      <c r="BI447" s="151">
        <f t="shared" si="115"/>
        <v>0</v>
      </c>
      <c r="BJ447" s="14" t="s">
        <v>158</v>
      </c>
      <c r="BK447" s="151">
        <f t="shared" si="116"/>
        <v>0</v>
      </c>
      <c r="BL447" s="14" t="s">
        <v>157</v>
      </c>
      <c r="BM447" s="150" t="s">
        <v>2089</v>
      </c>
    </row>
    <row r="448" spans="1:65" s="2" customFormat="1" ht="16.5" customHeight="1">
      <c r="A448" s="26"/>
      <c r="B448" s="138"/>
      <c r="C448" s="139" t="s">
        <v>2090</v>
      </c>
      <c r="D448" s="139" t="s">
        <v>153</v>
      </c>
      <c r="E448" s="140" t="s">
        <v>1890</v>
      </c>
      <c r="F448" s="141" t="s">
        <v>1891</v>
      </c>
      <c r="G448" s="142" t="s">
        <v>463</v>
      </c>
      <c r="H448" s="143">
        <v>1</v>
      </c>
      <c r="I448" s="144"/>
      <c r="J448" s="144"/>
      <c r="K448" s="145"/>
      <c r="L448" s="27"/>
      <c r="M448" s="146" t="s">
        <v>1</v>
      </c>
      <c r="N448" s="147" t="s">
        <v>33</v>
      </c>
      <c r="O448" s="148">
        <v>0</v>
      </c>
      <c r="P448" s="148">
        <f t="shared" si="108"/>
        <v>0</v>
      </c>
      <c r="Q448" s="148">
        <v>0</v>
      </c>
      <c r="R448" s="148">
        <f t="shared" si="109"/>
        <v>0</v>
      </c>
      <c r="S448" s="148">
        <v>0</v>
      </c>
      <c r="T448" s="149">
        <f t="shared" si="110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0" t="s">
        <v>157</v>
      </c>
      <c r="AT448" s="150" t="s">
        <v>153</v>
      </c>
      <c r="AU448" s="150" t="s">
        <v>158</v>
      </c>
      <c r="AY448" s="14" t="s">
        <v>150</v>
      </c>
      <c r="BE448" s="151">
        <f t="shared" si="111"/>
        <v>0</v>
      </c>
      <c r="BF448" s="151">
        <f t="shared" si="112"/>
        <v>0</v>
      </c>
      <c r="BG448" s="151">
        <f t="shared" si="113"/>
        <v>0</v>
      </c>
      <c r="BH448" s="151">
        <f t="shared" si="114"/>
        <v>0</v>
      </c>
      <c r="BI448" s="151">
        <f t="shared" si="115"/>
        <v>0</v>
      </c>
      <c r="BJ448" s="14" t="s">
        <v>158</v>
      </c>
      <c r="BK448" s="151">
        <f t="shared" si="116"/>
        <v>0</v>
      </c>
      <c r="BL448" s="14" t="s">
        <v>157</v>
      </c>
      <c r="BM448" s="150" t="s">
        <v>2091</v>
      </c>
    </row>
    <row r="449" spans="1:65" s="2" customFormat="1" ht="21.75" customHeight="1">
      <c r="A449" s="26"/>
      <c r="B449" s="138"/>
      <c r="C449" s="152" t="s">
        <v>779</v>
      </c>
      <c r="D449" s="152" t="s">
        <v>188</v>
      </c>
      <c r="E449" s="153" t="s">
        <v>1951</v>
      </c>
      <c r="F449" s="154" t="s">
        <v>1952</v>
      </c>
      <c r="G449" s="155" t="s">
        <v>463</v>
      </c>
      <c r="H449" s="156">
        <v>1</v>
      </c>
      <c r="I449" s="157"/>
      <c r="J449" s="157"/>
      <c r="K449" s="158"/>
      <c r="L449" s="159"/>
      <c r="M449" s="160" t="s">
        <v>1</v>
      </c>
      <c r="N449" s="161" t="s">
        <v>33</v>
      </c>
      <c r="O449" s="148">
        <v>0</v>
      </c>
      <c r="P449" s="148">
        <f t="shared" si="108"/>
        <v>0</v>
      </c>
      <c r="Q449" s="148">
        <v>0</v>
      </c>
      <c r="R449" s="148">
        <f t="shared" si="109"/>
        <v>0</v>
      </c>
      <c r="S449" s="148">
        <v>0</v>
      </c>
      <c r="T449" s="149">
        <f t="shared" si="110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0" t="s">
        <v>169</v>
      </c>
      <c r="AT449" s="150" t="s">
        <v>188</v>
      </c>
      <c r="AU449" s="150" t="s">
        <v>158</v>
      </c>
      <c r="AY449" s="14" t="s">
        <v>150</v>
      </c>
      <c r="BE449" s="151">
        <f t="shared" si="111"/>
        <v>0</v>
      </c>
      <c r="BF449" s="151">
        <f t="shared" si="112"/>
        <v>0</v>
      </c>
      <c r="BG449" s="151">
        <f t="shared" si="113"/>
        <v>0</v>
      </c>
      <c r="BH449" s="151">
        <f t="shared" si="114"/>
        <v>0</v>
      </c>
      <c r="BI449" s="151">
        <f t="shared" si="115"/>
        <v>0</v>
      </c>
      <c r="BJ449" s="14" t="s">
        <v>158</v>
      </c>
      <c r="BK449" s="151">
        <f t="shared" si="116"/>
        <v>0</v>
      </c>
      <c r="BL449" s="14" t="s">
        <v>157</v>
      </c>
      <c r="BM449" s="150" t="s">
        <v>2092</v>
      </c>
    </row>
    <row r="450" spans="1:65" s="2" customFormat="1" ht="16.5" customHeight="1">
      <c r="A450" s="26"/>
      <c r="B450" s="138"/>
      <c r="C450" s="139" t="s">
        <v>2093</v>
      </c>
      <c r="D450" s="139" t="s">
        <v>153</v>
      </c>
      <c r="E450" s="140" t="s">
        <v>1890</v>
      </c>
      <c r="F450" s="141" t="s">
        <v>1891</v>
      </c>
      <c r="G450" s="142" t="s">
        <v>463</v>
      </c>
      <c r="H450" s="143">
        <v>1</v>
      </c>
      <c r="I450" s="144"/>
      <c r="J450" s="144"/>
      <c r="K450" s="145"/>
      <c r="L450" s="27"/>
      <c r="M450" s="146" t="s">
        <v>1</v>
      </c>
      <c r="N450" s="147" t="s">
        <v>33</v>
      </c>
      <c r="O450" s="148">
        <v>0</v>
      </c>
      <c r="P450" s="148">
        <f t="shared" si="108"/>
        <v>0</v>
      </c>
      <c r="Q450" s="148">
        <v>0</v>
      </c>
      <c r="R450" s="148">
        <f t="shared" si="109"/>
        <v>0</v>
      </c>
      <c r="S450" s="148">
        <v>0</v>
      </c>
      <c r="T450" s="149">
        <f t="shared" si="110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0" t="s">
        <v>157</v>
      </c>
      <c r="AT450" s="150" t="s">
        <v>153</v>
      </c>
      <c r="AU450" s="150" t="s">
        <v>158</v>
      </c>
      <c r="AY450" s="14" t="s">
        <v>150</v>
      </c>
      <c r="BE450" s="151">
        <f t="shared" si="111"/>
        <v>0</v>
      </c>
      <c r="BF450" s="151">
        <f t="shared" si="112"/>
        <v>0</v>
      </c>
      <c r="BG450" s="151">
        <f t="shared" si="113"/>
        <v>0</v>
      </c>
      <c r="BH450" s="151">
        <f t="shared" si="114"/>
        <v>0</v>
      </c>
      <c r="BI450" s="151">
        <f t="shared" si="115"/>
        <v>0</v>
      </c>
      <c r="BJ450" s="14" t="s">
        <v>158</v>
      </c>
      <c r="BK450" s="151">
        <f t="shared" si="116"/>
        <v>0</v>
      </c>
      <c r="BL450" s="14" t="s">
        <v>157</v>
      </c>
      <c r="BM450" s="150" t="s">
        <v>2094</v>
      </c>
    </row>
    <row r="451" spans="1:65" s="2" customFormat="1" ht="21.75" customHeight="1">
      <c r="A451" s="26"/>
      <c r="B451" s="138"/>
      <c r="C451" s="152" t="s">
        <v>1823</v>
      </c>
      <c r="D451" s="152" t="s">
        <v>188</v>
      </c>
      <c r="E451" s="153" t="s">
        <v>1896</v>
      </c>
      <c r="F451" s="154" t="s">
        <v>1897</v>
      </c>
      <c r="G451" s="155" t="s">
        <v>463</v>
      </c>
      <c r="H451" s="156">
        <v>1</v>
      </c>
      <c r="I451" s="157"/>
      <c r="J451" s="157"/>
      <c r="K451" s="158"/>
      <c r="L451" s="159"/>
      <c r="M451" s="160" t="s">
        <v>1</v>
      </c>
      <c r="N451" s="161" t="s">
        <v>33</v>
      </c>
      <c r="O451" s="148">
        <v>0</v>
      </c>
      <c r="P451" s="148">
        <f t="shared" si="108"/>
        <v>0</v>
      </c>
      <c r="Q451" s="148">
        <v>0</v>
      </c>
      <c r="R451" s="148">
        <f t="shared" si="109"/>
        <v>0</v>
      </c>
      <c r="S451" s="148">
        <v>0</v>
      </c>
      <c r="T451" s="149">
        <f t="shared" si="110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0" t="s">
        <v>169</v>
      </c>
      <c r="AT451" s="150" t="s">
        <v>188</v>
      </c>
      <c r="AU451" s="150" t="s">
        <v>158</v>
      </c>
      <c r="AY451" s="14" t="s">
        <v>150</v>
      </c>
      <c r="BE451" s="151">
        <f t="shared" si="111"/>
        <v>0</v>
      </c>
      <c r="BF451" s="151">
        <f t="shared" si="112"/>
        <v>0</v>
      </c>
      <c r="BG451" s="151">
        <f t="shared" si="113"/>
        <v>0</v>
      </c>
      <c r="BH451" s="151">
        <f t="shared" si="114"/>
        <v>0</v>
      </c>
      <c r="BI451" s="151">
        <f t="shared" si="115"/>
        <v>0</v>
      </c>
      <c r="BJ451" s="14" t="s">
        <v>158</v>
      </c>
      <c r="BK451" s="151">
        <f t="shared" si="116"/>
        <v>0</v>
      </c>
      <c r="BL451" s="14" t="s">
        <v>157</v>
      </c>
      <c r="BM451" s="150" t="s">
        <v>2095</v>
      </c>
    </row>
    <row r="452" spans="1:65" s="2" customFormat="1" ht="16.5" customHeight="1">
      <c r="A452" s="26"/>
      <c r="B452" s="138"/>
      <c r="C452" s="139" t="s">
        <v>2096</v>
      </c>
      <c r="D452" s="139" t="s">
        <v>153</v>
      </c>
      <c r="E452" s="140" t="s">
        <v>1898</v>
      </c>
      <c r="F452" s="141" t="s">
        <v>1899</v>
      </c>
      <c r="G452" s="142" t="s">
        <v>463</v>
      </c>
      <c r="H452" s="143">
        <v>3</v>
      </c>
      <c r="I452" s="144"/>
      <c r="J452" s="144"/>
      <c r="K452" s="145"/>
      <c r="L452" s="27"/>
      <c r="M452" s="146" t="s">
        <v>1</v>
      </c>
      <c r="N452" s="147" t="s">
        <v>33</v>
      </c>
      <c r="O452" s="148">
        <v>0</v>
      </c>
      <c r="P452" s="148">
        <f t="shared" si="108"/>
        <v>0</v>
      </c>
      <c r="Q452" s="148">
        <v>0</v>
      </c>
      <c r="R452" s="148">
        <f t="shared" si="109"/>
        <v>0</v>
      </c>
      <c r="S452" s="148">
        <v>0</v>
      </c>
      <c r="T452" s="149">
        <f t="shared" si="110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50" t="s">
        <v>157</v>
      </c>
      <c r="AT452" s="150" t="s">
        <v>153</v>
      </c>
      <c r="AU452" s="150" t="s">
        <v>158</v>
      </c>
      <c r="AY452" s="14" t="s">
        <v>150</v>
      </c>
      <c r="BE452" s="151">
        <f t="shared" si="111"/>
        <v>0</v>
      </c>
      <c r="BF452" s="151">
        <f t="shared" si="112"/>
        <v>0</v>
      </c>
      <c r="BG452" s="151">
        <f t="shared" si="113"/>
        <v>0</v>
      </c>
      <c r="BH452" s="151">
        <f t="shared" si="114"/>
        <v>0</v>
      </c>
      <c r="BI452" s="151">
        <f t="shared" si="115"/>
        <v>0</v>
      </c>
      <c r="BJ452" s="14" t="s">
        <v>158</v>
      </c>
      <c r="BK452" s="151">
        <f t="shared" si="116"/>
        <v>0</v>
      </c>
      <c r="BL452" s="14" t="s">
        <v>157</v>
      </c>
      <c r="BM452" s="150" t="s">
        <v>2097</v>
      </c>
    </row>
    <row r="453" spans="1:65" s="2" customFormat="1" ht="21.75" customHeight="1">
      <c r="A453" s="26"/>
      <c r="B453" s="138"/>
      <c r="C453" s="152" t="s">
        <v>1824</v>
      </c>
      <c r="D453" s="152" t="s">
        <v>188</v>
      </c>
      <c r="E453" s="153" t="s">
        <v>1967</v>
      </c>
      <c r="F453" s="154" t="s">
        <v>1968</v>
      </c>
      <c r="G453" s="155" t="s">
        <v>463</v>
      </c>
      <c r="H453" s="156">
        <v>3</v>
      </c>
      <c r="I453" s="157"/>
      <c r="J453" s="157"/>
      <c r="K453" s="158"/>
      <c r="L453" s="159"/>
      <c r="M453" s="160" t="s">
        <v>1</v>
      </c>
      <c r="N453" s="161" t="s">
        <v>33</v>
      </c>
      <c r="O453" s="148">
        <v>0</v>
      </c>
      <c r="P453" s="148">
        <f t="shared" si="108"/>
        <v>0</v>
      </c>
      <c r="Q453" s="148">
        <v>0</v>
      </c>
      <c r="R453" s="148">
        <f t="shared" si="109"/>
        <v>0</v>
      </c>
      <c r="S453" s="148">
        <v>0</v>
      </c>
      <c r="T453" s="149">
        <f t="shared" si="110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0" t="s">
        <v>169</v>
      </c>
      <c r="AT453" s="150" t="s">
        <v>188</v>
      </c>
      <c r="AU453" s="150" t="s">
        <v>158</v>
      </c>
      <c r="AY453" s="14" t="s">
        <v>150</v>
      </c>
      <c r="BE453" s="151">
        <f t="shared" si="111"/>
        <v>0</v>
      </c>
      <c r="BF453" s="151">
        <f t="shared" si="112"/>
        <v>0</v>
      </c>
      <c r="BG453" s="151">
        <f t="shared" si="113"/>
        <v>0</v>
      </c>
      <c r="BH453" s="151">
        <f t="shared" si="114"/>
        <v>0</v>
      </c>
      <c r="BI453" s="151">
        <f t="shared" si="115"/>
        <v>0</v>
      </c>
      <c r="BJ453" s="14" t="s">
        <v>158</v>
      </c>
      <c r="BK453" s="151">
        <f t="shared" si="116"/>
        <v>0</v>
      </c>
      <c r="BL453" s="14" t="s">
        <v>157</v>
      </c>
      <c r="BM453" s="150" t="s">
        <v>2098</v>
      </c>
    </row>
    <row r="454" spans="1:65" s="2" customFormat="1" ht="16.5" customHeight="1">
      <c r="A454" s="26"/>
      <c r="B454" s="138"/>
      <c r="C454" s="139" t="s">
        <v>2099</v>
      </c>
      <c r="D454" s="139" t="s">
        <v>153</v>
      </c>
      <c r="E454" s="140" t="s">
        <v>1898</v>
      </c>
      <c r="F454" s="141" t="s">
        <v>1899</v>
      </c>
      <c r="G454" s="142" t="s">
        <v>463</v>
      </c>
      <c r="H454" s="143">
        <v>35</v>
      </c>
      <c r="I454" s="144"/>
      <c r="J454" s="144"/>
      <c r="K454" s="145"/>
      <c r="L454" s="27"/>
      <c r="M454" s="146" t="s">
        <v>1</v>
      </c>
      <c r="N454" s="147" t="s">
        <v>33</v>
      </c>
      <c r="O454" s="148">
        <v>0</v>
      </c>
      <c r="P454" s="148">
        <f t="shared" si="108"/>
        <v>0</v>
      </c>
      <c r="Q454" s="148">
        <v>0</v>
      </c>
      <c r="R454" s="148">
        <f t="shared" si="109"/>
        <v>0</v>
      </c>
      <c r="S454" s="148">
        <v>0</v>
      </c>
      <c r="T454" s="149">
        <f t="shared" si="110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0" t="s">
        <v>157</v>
      </c>
      <c r="AT454" s="150" t="s">
        <v>153</v>
      </c>
      <c r="AU454" s="150" t="s">
        <v>158</v>
      </c>
      <c r="AY454" s="14" t="s">
        <v>150</v>
      </c>
      <c r="BE454" s="151">
        <f t="shared" si="111"/>
        <v>0</v>
      </c>
      <c r="BF454" s="151">
        <f t="shared" si="112"/>
        <v>0</v>
      </c>
      <c r="BG454" s="151">
        <f t="shared" si="113"/>
        <v>0</v>
      </c>
      <c r="BH454" s="151">
        <f t="shared" si="114"/>
        <v>0</v>
      </c>
      <c r="BI454" s="151">
        <f t="shared" si="115"/>
        <v>0</v>
      </c>
      <c r="BJ454" s="14" t="s">
        <v>158</v>
      </c>
      <c r="BK454" s="151">
        <f t="shared" si="116"/>
        <v>0</v>
      </c>
      <c r="BL454" s="14" t="s">
        <v>157</v>
      </c>
      <c r="BM454" s="150" t="s">
        <v>2100</v>
      </c>
    </row>
    <row r="455" spans="1:65" s="2" customFormat="1" ht="21.75" customHeight="1">
      <c r="A455" s="26"/>
      <c r="B455" s="138"/>
      <c r="C455" s="152" t="s">
        <v>1827</v>
      </c>
      <c r="D455" s="152" t="s">
        <v>188</v>
      </c>
      <c r="E455" s="153" t="s">
        <v>1900</v>
      </c>
      <c r="F455" s="154" t="s">
        <v>1901</v>
      </c>
      <c r="G455" s="155" t="s">
        <v>463</v>
      </c>
      <c r="H455" s="156">
        <v>35</v>
      </c>
      <c r="I455" s="157"/>
      <c r="J455" s="157"/>
      <c r="K455" s="158"/>
      <c r="L455" s="159"/>
      <c r="M455" s="160" t="s">
        <v>1</v>
      </c>
      <c r="N455" s="161" t="s">
        <v>33</v>
      </c>
      <c r="O455" s="148">
        <v>0</v>
      </c>
      <c r="P455" s="148">
        <f t="shared" si="108"/>
        <v>0</v>
      </c>
      <c r="Q455" s="148">
        <v>0</v>
      </c>
      <c r="R455" s="148">
        <f t="shared" si="109"/>
        <v>0</v>
      </c>
      <c r="S455" s="148">
        <v>0</v>
      </c>
      <c r="T455" s="149">
        <f t="shared" si="110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50" t="s">
        <v>169</v>
      </c>
      <c r="AT455" s="150" t="s">
        <v>188</v>
      </c>
      <c r="AU455" s="150" t="s">
        <v>158</v>
      </c>
      <c r="AY455" s="14" t="s">
        <v>150</v>
      </c>
      <c r="BE455" s="151">
        <f t="shared" si="111"/>
        <v>0</v>
      </c>
      <c r="BF455" s="151">
        <f t="shared" si="112"/>
        <v>0</v>
      </c>
      <c r="BG455" s="151">
        <f t="shared" si="113"/>
        <v>0</v>
      </c>
      <c r="BH455" s="151">
        <f t="shared" si="114"/>
        <v>0</v>
      </c>
      <c r="BI455" s="151">
        <f t="shared" si="115"/>
        <v>0</v>
      </c>
      <c r="BJ455" s="14" t="s">
        <v>158</v>
      </c>
      <c r="BK455" s="151">
        <f t="shared" si="116"/>
        <v>0</v>
      </c>
      <c r="BL455" s="14" t="s">
        <v>157</v>
      </c>
      <c r="BM455" s="150" t="s">
        <v>2101</v>
      </c>
    </row>
    <row r="456" spans="1:65" s="2" customFormat="1" ht="16.5" customHeight="1">
      <c r="A456" s="26"/>
      <c r="B456" s="138"/>
      <c r="C456" s="139" t="s">
        <v>2102</v>
      </c>
      <c r="D456" s="139" t="s">
        <v>153</v>
      </c>
      <c r="E456" s="140" t="s">
        <v>1898</v>
      </c>
      <c r="F456" s="141" t="s">
        <v>1899</v>
      </c>
      <c r="G456" s="142" t="s">
        <v>463</v>
      </c>
      <c r="H456" s="143">
        <v>1</v>
      </c>
      <c r="I456" s="144"/>
      <c r="J456" s="144"/>
      <c r="K456" s="145"/>
      <c r="L456" s="27"/>
      <c r="M456" s="146" t="s">
        <v>1</v>
      </c>
      <c r="N456" s="147" t="s">
        <v>33</v>
      </c>
      <c r="O456" s="148">
        <v>0</v>
      </c>
      <c r="P456" s="148">
        <f t="shared" si="108"/>
        <v>0</v>
      </c>
      <c r="Q456" s="148">
        <v>0</v>
      </c>
      <c r="R456" s="148">
        <f t="shared" si="109"/>
        <v>0</v>
      </c>
      <c r="S456" s="148">
        <v>0</v>
      </c>
      <c r="T456" s="149">
        <f t="shared" si="110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0" t="s">
        <v>157</v>
      </c>
      <c r="AT456" s="150" t="s">
        <v>153</v>
      </c>
      <c r="AU456" s="150" t="s">
        <v>158</v>
      </c>
      <c r="AY456" s="14" t="s">
        <v>150</v>
      </c>
      <c r="BE456" s="151">
        <f t="shared" si="111"/>
        <v>0</v>
      </c>
      <c r="BF456" s="151">
        <f t="shared" si="112"/>
        <v>0</v>
      </c>
      <c r="BG456" s="151">
        <f t="shared" si="113"/>
        <v>0</v>
      </c>
      <c r="BH456" s="151">
        <f t="shared" si="114"/>
        <v>0</v>
      </c>
      <c r="BI456" s="151">
        <f t="shared" si="115"/>
        <v>0</v>
      </c>
      <c r="BJ456" s="14" t="s">
        <v>158</v>
      </c>
      <c r="BK456" s="151">
        <f t="shared" si="116"/>
        <v>0</v>
      </c>
      <c r="BL456" s="14" t="s">
        <v>157</v>
      </c>
      <c r="BM456" s="150" t="s">
        <v>2103</v>
      </c>
    </row>
    <row r="457" spans="1:65" s="2" customFormat="1" ht="21.75" customHeight="1">
      <c r="A457" s="26"/>
      <c r="B457" s="138"/>
      <c r="C457" s="152" t="s">
        <v>1828</v>
      </c>
      <c r="D457" s="152" t="s">
        <v>188</v>
      </c>
      <c r="E457" s="153" t="s">
        <v>1902</v>
      </c>
      <c r="F457" s="154" t="s">
        <v>1903</v>
      </c>
      <c r="G457" s="155" t="s">
        <v>463</v>
      </c>
      <c r="H457" s="156">
        <v>1</v>
      </c>
      <c r="I457" s="157"/>
      <c r="J457" s="157"/>
      <c r="K457" s="158"/>
      <c r="L457" s="159"/>
      <c r="M457" s="160" t="s">
        <v>1</v>
      </c>
      <c r="N457" s="161" t="s">
        <v>33</v>
      </c>
      <c r="O457" s="148">
        <v>0</v>
      </c>
      <c r="P457" s="148">
        <f t="shared" si="108"/>
        <v>0</v>
      </c>
      <c r="Q457" s="148">
        <v>0</v>
      </c>
      <c r="R457" s="148">
        <f t="shared" si="109"/>
        <v>0</v>
      </c>
      <c r="S457" s="148">
        <v>0</v>
      </c>
      <c r="T457" s="149">
        <f t="shared" si="110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50" t="s">
        <v>169</v>
      </c>
      <c r="AT457" s="150" t="s">
        <v>188</v>
      </c>
      <c r="AU457" s="150" t="s">
        <v>158</v>
      </c>
      <c r="AY457" s="14" t="s">
        <v>150</v>
      </c>
      <c r="BE457" s="151">
        <f t="shared" si="111"/>
        <v>0</v>
      </c>
      <c r="BF457" s="151">
        <f t="shared" si="112"/>
        <v>0</v>
      </c>
      <c r="BG457" s="151">
        <f t="shared" si="113"/>
        <v>0</v>
      </c>
      <c r="BH457" s="151">
        <f t="shared" si="114"/>
        <v>0</v>
      </c>
      <c r="BI457" s="151">
        <f t="shared" si="115"/>
        <v>0</v>
      </c>
      <c r="BJ457" s="14" t="s">
        <v>158</v>
      </c>
      <c r="BK457" s="151">
        <f t="shared" si="116"/>
        <v>0</v>
      </c>
      <c r="BL457" s="14" t="s">
        <v>157</v>
      </c>
      <c r="BM457" s="150" t="s">
        <v>2104</v>
      </c>
    </row>
    <row r="458" spans="1:65" s="2" customFormat="1" ht="21.75" customHeight="1">
      <c r="A458" s="26"/>
      <c r="B458" s="138"/>
      <c r="C458" s="139" t="s">
        <v>2105</v>
      </c>
      <c r="D458" s="139" t="s">
        <v>153</v>
      </c>
      <c r="E458" s="140" t="s">
        <v>1904</v>
      </c>
      <c r="F458" s="141" t="s">
        <v>1905</v>
      </c>
      <c r="G458" s="142" t="s">
        <v>463</v>
      </c>
      <c r="H458" s="143">
        <v>8</v>
      </c>
      <c r="I458" s="144"/>
      <c r="J458" s="144"/>
      <c r="K458" s="145"/>
      <c r="L458" s="27"/>
      <c r="M458" s="146" t="s">
        <v>1</v>
      </c>
      <c r="N458" s="147" t="s">
        <v>33</v>
      </c>
      <c r="O458" s="148">
        <v>0</v>
      </c>
      <c r="P458" s="148">
        <f t="shared" si="108"/>
        <v>0</v>
      </c>
      <c r="Q458" s="148">
        <v>0</v>
      </c>
      <c r="R458" s="148">
        <f t="shared" si="109"/>
        <v>0</v>
      </c>
      <c r="S458" s="148">
        <v>0</v>
      </c>
      <c r="T458" s="149">
        <f t="shared" si="110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0" t="s">
        <v>157</v>
      </c>
      <c r="AT458" s="150" t="s">
        <v>153</v>
      </c>
      <c r="AU458" s="150" t="s">
        <v>158</v>
      </c>
      <c r="AY458" s="14" t="s">
        <v>150</v>
      </c>
      <c r="BE458" s="151">
        <f t="shared" si="111"/>
        <v>0</v>
      </c>
      <c r="BF458" s="151">
        <f t="shared" si="112"/>
        <v>0</v>
      </c>
      <c r="BG458" s="151">
        <f t="shared" si="113"/>
        <v>0</v>
      </c>
      <c r="BH458" s="151">
        <f t="shared" si="114"/>
        <v>0</v>
      </c>
      <c r="BI458" s="151">
        <f t="shared" si="115"/>
        <v>0</v>
      </c>
      <c r="BJ458" s="14" t="s">
        <v>158</v>
      </c>
      <c r="BK458" s="151">
        <f t="shared" si="116"/>
        <v>0</v>
      </c>
      <c r="BL458" s="14" t="s">
        <v>157</v>
      </c>
      <c r="BM458" s="150" t="s">
        <v>2106</v>
      </c>
    </row>
    <row r="459" spans="1:65" s="2" customFormat="1" ht="21.75" customHeight="1">
      <c r="A459" s="26"/>
      <c r="B459" s="138"/>
      <c r="C459" s="152" t="s">
        <v>1829</v>
      </c>
      <c r="D459" s="152" t="s">
        <v>188</v>
      </c>
      <c r="E459" s="153" t="s">
        <v>1906</v>
      </c>
      <c r="F459" s="154" t="s">
        <v>1907</v>
      </c>
      <c r="G459" s="155" t="s">
        <v>463</v>
      </c>
      <c r="H459" s="156">
        <v>8</v>
      </c>
      <c r="I459" s="157"/>
      <c r="J459" s="157"/>
      <c r="K459" s="158"/>
      <c r="L459" s="159"/>
      <c r="M459" s="160" t="s">
        <v>1</v>
      </c>
      <c r="N459" s="161" t="s">
        <v>33</v>
      </c>
      <c r="O459" s="148">
        <v>0</v>
      </c>
      <c r="P459" s="148">
        <f t="shared" si="108"/>
        <v>0</v>
      </c>
      <c r="Q459" s="148">
        <v>0</v>
      </c>
      <c r="R459" s="148">
        <f t="shared" si="109"/>
        <v>0</v>
      </c>
      <c r="S459" s="148">
        <v>0</v>
      </c>
      <c r="T459" s="149">
        <f t="shared" si="110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0" t="s">
        <v>169</v>
      </c>
      <c r="AT459" s="150" t="s">
        <v>188</v>
      </c>
      <c r="AU459" s="150" t="s">
        <v>158</v>
      </c>
      <c r="AY459" s="14" t="s">
        <v>150</v>
      </c>
      <c r="BE459" s="151">
        <f t="shared" si="111"/>
        <v>0</v>
      </c>
      <c r="BF459" s="151">
        <f t="shared" si="112"/>
        <v>0</v>
      </c>
      <c r="BG459" s="151">
        <f t="shared" si="113"/>
        <v>0</v>
      </c>
      <c r="BH459" s="151">
        <f t="shared" si="114"/>
        <v>0</v>
      </c>
      <c r="BI459" s="151">
        <f t="shared" si="115"/>
        <v>0</v>
      </c>
      <c r="BJ459" s="14" t="s">
        <v>158</v>
      </c>
      <c r="BK459" s="151">
        <f t="shared" si="116"/>
        <v>0</v>
      </c>
      <c r="BL459" s="14" t="s">
        <v>157</v>
      </c>
      <c r="BM459" s="150" t="s">
        <v>2107</v>
      </c>
    </row>
    <row r="460" spans="1:65" s="2" customFormat="1" ht="16.5" customHeight="1">
      <c r="A460" s="26"/>
      <c r="B460" s="138"/>
      <c r="C460" s="139" t="s">
        <v>2108</v>
      </c>
      <c r="D460" s="139" t="s">
        <v>153</v>
      </c>
      <c r="E460" s="140" t="s">
        <v>1953</v>
      </c>
      <c r="F460" s="141" t="s">
        <v>1954</v>
      </c>
      <c r="G460" s="142" t="s">
        <v>463</v>
      </c>
      <c r="H460" s="143">
        <v>8</v>
      </c>
      <c r="I460" s="144"/>
      <c r="J460" s="144"/>
      <c r="K460" s="145"/>
      <c r="L460" s="27"/>
      <c r="M460" s="146" t="s">
        <v>1</v>
      </c>
      <c r="N460" s="147" t="s">
        <v>33</v>
      </c>
      <c r="O460" s="148">
        <v>0</v>
      </c>
      <c r="P460" s="148">
        <f t="shared" si="108"/>
        <v>0</v>
      </c>
      <c r="Q460" s="148">
        <v>0</v>
      </c>
      <c r="R460" s="148">
        <f t="shared" si="109"/>
        <v>0</v>
      </c>
      <c r="S460" s="148">
        <v>0</v>
      </c>
      <c r="T460" s="149">
        <f t="shared" si="110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50" t="s">
        <v>157</v>
      </c>
      <c r="AT460" s="150" t="s">
        <v>153</v>
      </c>
      <c r="AU460" s="150" t="s">
        <v>158</v>
      </c>
      <c r="AY460" s="14" t="s">
        <v>150</v>
      </c>
      <c r="BE460" s="151">
        <f t="shared" si="111"/>
        <v>0</v>
      </c>
      <c r="BF460" s="151">
        <f t="shared" si="112"/>
        <v>0</v>
      </c>
      <c r="BG460" s="151">
        <f t="shared" si="113"/>
        <v>0</v>
      </c>
      <c r="BH460" s="151">
        <f t="shared" si="114"/>
        <v>0</v>
      </c>
      <c r="BI460" s="151">
        <f t="shared" si="115"/>
        <v>0</v>
      </c>
      <c r="BJ460" s="14" t="s">
        <v>158</v>
      </c>
      <c r="BK460" s="151">
        <f t="shared" si="116"/>
        <v>0</v>
      </c>
      <c r="BL460" s="14" t="s">
        <v>157</v>
      </c>
      <c r="BM460" s="150" t="s">
        <v>2109</v>
      </c>
    </row>
    <row r="461" spans="1:65" s="2" customFormat="1" ht="21.75" customHeight="1">
      <c r="A461" s="26"/>
      <c r="B461" s="138"/>
      <c r="C461" s="152" t="s">
        <v>1832</v>
      </c>
      <c r="D461" s="152" t="s">
        <v>188</v>
      </c>
      <c r="E461" s="153" t="s">
        <v>1955</v>
      </c>
      <c r="F461" s="154" t="s">
        <v>1956</v>
      </c>
      <c r="G461" s="155" t="s">
        <v>463</v>
      </c>
      <c r="H461" s="156">
        <v>8</v>
      </c>
      <c r="I461" s="157"/>
      <c r="J461" s="157"/>
      <c r="K461" s="158"/>
      <c r="L461" s="159"/>
      <c r="M461" s="160" t="s">
        <v>1</v>
      </c>
      <c r="N461" s="161" t="s">
        <v>33</v>
      </c>
      <c r="O461" s="148">
        <v>0</v>
      </c>
      <c r="P461" s="148">
        <f t="shared" si="108"/>
        <v>0</v>
      </c>
      <c r="Q461" s="148">
        <v>0</v>
      </c>
      <c r="R461" s="148">
        <f t="shared" si="109"/>
        <v>0</v>
      </c>
      <c r="S461" s="148">
        <v>0</v>
      </c>
      <c r="T461" s="149">
        <f t="shared" si="110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0" t="s">
        <v>169</v>
      </c>
      <c r="AT461" s="150" t="s">
        <v>188</v>
      </c>
      <c r="AU461" s="150" t="s">
        <v>158</v>
      </c>
      <c r="AY461" s="14" t="s">
        <v>150</v>
      </c>
      <c r="BE461" s="151">
        <f t="shared" si="111"/>
        <v>0</v>
      </c>
      <c r="BF461" s="151">
        <f t="shared" si="112"/>
        <v>0</v>
      </c>
      <c r="BG461" s="151">
        <f t="shared" si="113"/>
        <v>0</v>
      </c>
      <c r="BH461" s="151">
        <f t="shared" si="114"/>
        <v>0</v>
      </c>
      <c r="BI461" s="151">
        <f t="shared" si="115"/>
        <v>0</v>
      </c>
      <c r="BJ461" s="14" t="s">
        <v>158</v>
      </c>
      <c r="BK461" s="151">
        <f t="shared" si="116"/>
        <v>0</v>
      </c>
      <c r="BL461" s="14" t="s">
        <v>157</v>
      </c>
      <c r="BM461" s="150" t="s">
        <v>2110</v>
      </c>
    </row>
    <row r="462" spans="1:65" s="2" customFormat="1" ht="21.75" customHeight="1">
      <c r="A462" s="26"/>
      <c r="B462" s="138"/>
      <c r="C462" s="139" t="s">
        <v>2111</v>
      </c>
      <c r="D462" s="139" t="s">
        <v>153</v>
      </c>
      <c r="E462" s="140" t="s">
        <v>1918</v>
      </c>
      <c r="F462" s="141" t="s">
        <v>1919</v>
      </c>
      <c r="G462" s="142" t="s">
        <v>463</v>
      </c>
      <c r="H462" s="143">
        <v>5</v>
      </c>
      <c r="I462" s="144"/>
      <c r="J462" s="144"/>
      <c r="K462" s="145"/>
      <c r="L462" s="27"/>
      <c r="M462" s="146" t="s">
        <v>1</v>
      </c>
      <c r="N462" s="147" t="s">
        <v>33</v>
      </c>
      <c r="O462" s="148">
        <v>0</v>
      </c>
      <c r="P462" s="148">
        <f t="shared" si="108"/>
        <v>0</v>
      </c>
      <c r="Q462" s="148">
        <v>0</v>
      </c>
      <c r="R462" s="148">
        <f t="shared" si="109"/>
        <v>0</v>
      </c>
      <c r="S462" s="148">
        <v>0</v>
      </c>
      <c r="T462" s="149">
        <f t="shared" si="110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0" t="s">
        <v>157</v>
      </c>
      <c r="AT462" s="150" t="s">
        <v>153</v>
      </c>
      <c r="AU462" s="150" t="s">
        <v>158</v>
      </c>
      <c r="AY462" s="14" t="s">
        <v>150</v>
      </c>
      <c r="BE462" s="151">
        <f t="shared" si="111"/>
        <v>0</v>
      </c>
      <c r="BF462" s="151">
        <f t="shared" si="112"/>
        <v>0</v>
      </c>
      <c r="BG462" s="151">
        <f t="shared" si="113"/>
        <v>0</v>
      </c>
      <c r="BH462" s="151">
        <f t="shared" si="114"/>
        <v>0</v>
      </c>
      <c r="BI462" s="151">
        <f t="shared" si="115"/>
        <v>0</v>
      </c>
      <c r="BJ462" s="14" t="s">
        <v>158</v>
      </c>
      <c r="BK462" s="151">
        <f t="shared" si="116"/>
        <v>0</v>
      </c>
      <c r="BL462" s="14" t="s">
        <v>157</v>
      </c>
      <c r="BM462" s="150" t="s">
        <v>2112</v>
      </c>
    </row>
    <row r="463" spans="1:65" s="2" customFormat="1" ht="44.25" customHeight="1">
      <c r="A463" s="26"/>
      <c r="B463" s="138"/>
      <c r="C463" s="152" t="s">
        <v>1835</v>
      </c>
      <c r="D463" s="152" t="s">
        <v>188</v>
      </c>
      <c r="E463" s="153" t="s">
        <v>1921</v>
      </c>
      <c r="F463" s="154" t="s">
        <v>1922</v>
      </c>
      <c r="G463" s="155" t="s">
        <v>463</v>
      </c>
      <c r="H463" s="156">
        <v>5</v>
      </c>
      <c r="I463" s="157"/>
      <c r="J463" s="157"/>
      <c r="K463" s="158"/>
      <c r="L463" s="159"/>
      <c r="M463" s="160" t="s">
        <v>1</v>
      </c>
      <c r="N463" s="161" t="s">
        <v>33</v>
      </c>
      <c r="O463" s="148">
        <v>0</v>
      </c>
      <c r="P463" s="148">
        <f t="shared" si="108"/>
        <v>0</v>
      </c>
      <c r="Q463" s="148">
        <v>0</v>
      </c>
      <c r="R463" s="148">
        <f t="shared" si="109"/>
        <v>0</v>
      </c>
      <c r="S463" s="148">
        <v>0</v>
      </c>
      <c r="T463" s="149">
        <f t="shared" si="110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50" t="s">
        <v>169</v>
      </c>
      <c r="AT463" s="150" t="s">
        <v>188</v>
      </c>
      <c r="AU463" s="150" t="s">
        <v>158</v>
      </c>
      <c r="AY463" s="14" t="s">
        <v>150</v>
      </c>
      <c r="BE463" s="151">
        <f t="shared" si="111"/>
        <v>0</v>
      </c>
      <c r="BF463" s="151">
        <f t="shared" si="112"/>
        <v>0</v>
      </c>
      <c r="BG463" s="151">
        <f t="shared" si="113"/>
        <v>0</v>
      </c>
      <c r="BH463" s="151">
        <f t="shared" si="114"/>
        <v>0</v>
      </c>
      <c r="BI463" s="151">
        <f t="shared" si="115"/>
        <v>0</v>
      </c>
      <c r="BJ463" s="14" t="s">
        <v>158</v>
      </c>
      <c r="BK463" s="151">
        <f t="shared" si="116"/>
        <v>0</v>
      </c>
      <c r="BL463" s="14" t="s">
        <v>157</v>
      </c>
      <c r="BM463" s="150" t="s">
        <v>2113</v>
      </c>
    </row>
    <row r="464" spans="1:65" s="2" customFormat="1" ht="33" customHeight="1">
      <c r="A464" s="26"/>
      <c r="B464" s="138"/>
      <c r="C464" s="152" t="s">
        <v>2114</v>
      </c>
      <c r="D464" s="152" t="s">
        <v>188</v>
      </c>
      <c r="E464" s="153" t="s">
        <v>1957</v>
      </c>
      <c r="F464" s="154" t="s">
        <v>1958</v>
      </c>
      <c r="G464" s="155" t="s">
        <v>463</v>
      </c>
      <c r="H464" s="156">
        <v>4</v>
      </c>
      <c r="I464" s="157"/>
      <c r="J464" s="157"/>
      <c r="K464" s="158"/>
      <c r="L464" s="159"/>
      <c r="M464" s="160" t="s">
        <v>1</v>
      </c>
      <c r="N464" s="161" t="s">
        <v>33</v>
      </c>
      <c r="O464" s="148">
        <v>0</v>
      </c>
      <c r="P464" s="148">
        <f t="shared" si="108"/>
        <v>0</v>
      </c>
      <c r="Q464" s="148">
        <v>0</v>
      </c>
      <c r="R464" s="148">
        <f t="shared" si="109"/>
        <v>0</v>
      </c>
      <c r="S464" s="148">
        <v>0</v>
      </c>
      <c r="T464" s="149">
        <f t="shared" si="110"/>
        <v>0</v>
      </c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R464" s="150" t="s">
        <v>169</v>
      </c>
      <c r="AT464" s="150" t="s">
        <v>188</v>
      </c>
      <c r="AU464" s="150" t="s">
        <v>158</v>
      </c>
      <c r="AY464" s="14" t="s">
        <v>150</v>
      </c>
      <c r="BE464" s="151">
        <f t="shared" si="111"/>
        <v>0</v>
      </c>
      <c r="BF464" s="151">
        <f t="shared" si="112"/>
        <v>0</v>
      </c>
      <c r="BG464" s="151">
        <f t="shared" si="113"/>
        <v>0</v>
      </c>
      <c r="BH464" s="151">
        <f t="shared" si="114"/>
        <v>0</v>
      </c>
      <c r="BI464" s="151">
        <f t="shared" si="115"/>
        <v>0</v>
      </c>
      <c r="BJ464" s="14" t="s">
        <v>158</v>
      </c>
      <c r="BK464" s="151">
        <f t="shared" si="116"/>
        <v>0</v>
      </c>
      <c r="BL464" s="14" t="s">
        <v>157</v>
      </c>
      <c r="BM464" s="150" t="s">
        <v>2115</v>
      </c>
    </row>
    <row r="465" spans="1:65" s="2" customFormat="1" ht="16.5" customHeight="1">
      <c r="A465" s="26"/>
      <c r="B465" s="138"/>
      <c r="C465" s="139" t="s">
        <v>1838</v>
      </c>
      <c r="D465" s="139" t="s">
        <v>153</v>
      </c>
      <c r="E465" s="140" t="s">
        <v>1959</v>
      </c>
      <c r="F465" s="141" t="s">
        <v>1960</v>
      </c>
      <c r="G465" s="142" t="s">
        <v>463</v>
      </c>
      <c r="H465" s="143">
        <v>1</v>
      </c>
      <c r="I465" s="144"/>
      <c r="J465" s="144"/>
      <c r="K465" s="145"/>
      <c r="L465" s="27"/>
      <c r="M465" s="146" t="s">
        <v>1</v>
      </c>
      <c r="N465" s="147" t="s">
        <v>33</v>
      </c>
      <c r="O465" s="148">
        <v>0</v>
      </c>
      <c r="P465" s="148">
        <f t="shared" si="108"/>
        <v>0</v>
      </c>
      <c r="Q465" s="148">
        <v>0</v>
      </c>
      <c r="R465" s="148">
        <f t="shared" si="109"/>
        <v>0</v>
      </c>
      <c r="S465" s="148">
        <v>0</v>
      </c>
      <c r="T465" s="149">
        <f t="shared" si="110"/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0" t="s">
        <v>157</v>
      </c>
      <c r="AT465" s="150" t="s">
        <v>153</v>
      </c>
      <c r="AU465" s="150" t="s">
        <v>158</v>
      </c>
      <c r="AY465" s="14" t="s">
        <v>150</v>
      </c>
      <c r="BE465" s="151">
        <f t="shared" si="111"/>
        <v>0</v>
      </c>
      <c r="BF465" s="151">
        <f t="shared" si="112"/>
        <v>0</v>
      </c>
      <c r="BG465" s="151">
        <f t="shared" si="113"/>
        <v>0</v>
      </c>
      <c r="BH465" s="151">
        <f t="shared" si="114"/>
        <v>0</v>
      </c>
      <c r="BI465" s="151">
        <f t="shared" si="115"/>
        <v>0</v>
      </c>
      <c r="BJ465" s="14" t="s">
        <v>158</v>
      </c>
      <c r="BK465" s="151">
        <f t="shared" si="116"/>
        <v>0</v>
      </c>
      <c r="BL465" s="14" t="s">
        <v>157</v>
      </c>
      <c r="BM465" s="150" t="s">
        <v>2116</v>
      </c>
    </row>
    <row r="466" spans="1:65" s="2" customFormat="1" ht="33" customHeight="1">
      <c r="A466" s="26"/>
      <c r="B466" s="138"/>
      <c r="C466" s="152" t="s">
        <v>2117</v>
      </c>
      <c r="D466" s="152" t="s">
        <v>188</v>
      </c>
      <c r="E466" s="153" t="s">
        <v>1961</v>
      </c>
      <c r="F466" s="154" t="s">
        <v>1962</v>
      </c>
      <c r="G466" s="155" t="s">
        <v>463</v>
      </c>
      <c r="H466" s="156">
        <v>1</v>
      </c>
      <c r="I466" s="157"/>
      <c r="J466" s="157"/>
      <c r="K466" s="158"/>
      <c r="L466" s="159"/>
      <c r="M466" s="160" t="s">
        <v>1</v>
      </c>
      <c r="N466" s="161" t="s">
        <v>33</v>
      </c>
      <c r="O466" s="148">
        <v>0</v>
      </c>
      <c r="P466" s="148">
        <f t="shared" si="108"/>
        <v>0</v>
      </c>
      <c r="Q466" s="148">
        <v>0</v>
      </c>
      <c r="R466" s="148">
        <f t="shared" si="109"/>
        <v>0</v>
      </c>
      <c r="S466" s="148">
        <v>0</v>
      </c>
      <c r="T466" s="149">
        <f t="shared" si="110"/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0" t="s">
        <v>169</v>
      </c>
      <c r="AT466" s="150" t="s">
        <v>188</v>
      </c>
      <c r="AU466" s="150" t="s">
        <v>158</v>
      </c>
      <c r="AY466" s="14" t="s">
        <v>150</v>
      </c>
      <c r="BE466" s="151">
        <f t="shared" si="111"/>
        <v>0</v>
      </c>
      <c r="BF466" s="151">
        <f t="shared" si="112"/>
        <v>0</v>
      </c>
      <c r="BG466" s="151">
        <f t="shared" si="113"/>
        <v>0</v>
      </c>
      <c r="BH466" s="151">
        <f t="shared" si="114"/>
        <v>0</v>
      </c>
      <c r="BI466" s="151">
        <f t="shared" si="115"/>
        <v>0</v>
      </c>
      <c r="BJ466" s="14" t="s">
        <v>158</v>
      </c>
      <c r="BK466" s="151">
        <f t="shared" si="116"/>
        <v>0</v>
      </c>
      <c r="BL466" s="14" t="s">
        <v>157</v>
      </c>
      <c r="BM466" s="150" t="s">
        <v>2118</v>
      </c>
    </row>
    <row r="467" spans="1:65" s="2" customFormat="1" ht="16.5" customHeight="1">
      <c r="A467" s="26"/>
      <c r="B467" s="138"/>
      <c r="C467" s="139" t="s">
        <v>1843</v>
      </c>
      <c r="D467" s="139" t="s">
        <v>153</v>
      </c>
      <c r="E467" s="140" t="s">
        <v>1929</v>
      </c>
      <c r="F467" s="141" t="s">
        <v>1930</v>
      </c>
      <c r="G467" s="142" t="s">
        <v>463</v>
      </c>
      <c r="H467" s="143">
        <v>3</v>
      </c>
      <c r="I467" s="144"/>
      <c r="J467" s="144"/>
      <c r="K467" s="145"/>
      <c r="L467" s="27"/>
      <c r="M467" s="146" t="s">
        <v>1</v>
      </c>
      <c r="N467" s="147" t="s">
        <v>33</v>
      </c>
      <c r="O467" s="148">
        <v>0</v>
      </c>
      <c r="P467" s="148">
        <f t="shared" si="108"/>
        <v>0</v>
      </c>
      <c r="Q467" s="148">
        <v>0</v>
      </c>
      <c r="R467" s="148">
        <f t="shared" si="109"/>
        <v>0</v>
      </c>
      <c r="S467" s="148">
        <v>0</v>
      </c>
      <c r="T467" s="149">
        <f t="shared" si="110"/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0" t="s">
        <v>157</v>
      </c>
      <c r="AT467" s="150" t="s">
        <v>153</v>
      </c>
      <c r="AU467" s="150" t="s">
        <v>158</v>
      </c>
      <c r="AY467" s="14" t="s">
        <v>150</v>
      </c>
      <c r="BE467" s="151">
        <f t="shared" si="111"/>
        <v>0</v>
      </c>
      <c r="BF467" s="151">
        <f t="shared" si="112"/>
        <v>0</v>
      </c>
      <c r="BG467" s="151">
        <f t="shared" si="113"/>
        <v>0</v>
      </c>
      <c r="BH467" s="151">
        <f t="shared" si="114"/>
        <v>0</v>
      </c>
      <c r="BI467" s="151">
        <f t="shared" si="115"/>
        <v>0</v>
      </c>
      <c r="BJ467" s="14" t="s">
        <v>158</v>
      </c>
      <c r="BK467" s="151">
        <f t="shared" si="116"/>
        <v>0</v>
      </c>
      <c r="BL467" s="14" t="s">
        <v>157</v>
      </c>
      <c r="BM467" s="150" t="s">
        <v>2119</v>
      </c>
    </row>
    <row r="468" spans="1:65" s="2" customFormat="1" ht="33" customHeight="1">
      <c r="A468" s="26"/>
      <c r="B468" s="138"/>
      <c r="C468" s="152" t="s">
        <v>2120</v>
      </c>
      <c r="D468" s="152" t="s">
        <v>188</v>
      </c>
      <c r="E468" s="153" t="s">
        <v>1931</v>
      </c>
      <c r="F468" s="154" t="s">
        <v>1932</v>
      </c>
      <c r="G468" s="155" t="s">
        <v>463</v>
      </c>
      <c r="H468" s="156">
        <v>3</v>
      </c>
      <c r="I468" s="157"/>
      <c r="J468" s="157"/>
      <c r="K468" s="158"/>
      <c r="L468" s="159"/>
      <c r="M468" s="160" t="s">
        <v>1</v>
      </c>
      <c r="N468" s="161" t="s">
        <v>33</v>
      </c>
      <c r="O468" s="148">
        <v>0</v>
      </c>
      <c r="P468" s="148">
        <f t="shared" si="108"/>
        <v>0</v>
      </c>
      <c r="Q468" s="148">
        <v>0</v>
      </c>
      <c r="R468" s="148">
        <f t="shared" si="109"/>
        <v>0</v>
      </c>
      <c r="S468" s="148">
        <v>0</v>
      </c>
      <c r="T468" s="149">
        <f t="shared" si="110"/>
        <v>0</v>
      </c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R468" s="150" t="s">
        <v>169</v>
      </c>
      <c r="AT468" s="150" t="s">
        <v>188</v>
      </c>
      <c r="AU468" s="150" t="s">
        <v>158</v>
      </c>
      <c r="AY468" s="14" t="s">
        <v>150</v>
      </c>
      <c r="BE468" s="151">
        <f t="shared" si="111"/>
        <v>0</v>
      </c>
      <c r="BF468" s="151">
        <f t="shared" si="112"/>
        <v>0</v>
      </c>
      <c r="BG468" s="151">
        <f t="shared" si="113"/>
        <v>0</v>
      </c>
      <c r="BH468" s="151">
        <f t="shared" si="114"/>
        <v>0</v>
      </c>
      <c r="BI468" s="151">
        <f t="shared" si="115"/>
        <v>0</v>
      </c>
      <c r="BJ468" s="14" t="s">
        <v>158</v>
      </c>
      <c r="BK468" s="151">
        <f t="shared" si="116"/>
        <v>0</v>
      </c>
      <c r="BL468" s="14" t="s">
        <v>157</v>
      </c>
      <c r="BM468" s="150" t="s">
        <v>2121</v>
      </c>
    </row>
    <row r="469" spans="1:65" s="2" customFormat="1" ht="21.75" customHeight="1">
      <c r="A469" s="26"/>
      <c r="B469" s="138"/>
      <c r="C469" s="139" t="s">
        <v>1846</v>
      </c>
      <c r="D469" s="139" t="s">
        <v>153</v>
      </c>
      <c r="E469" s="140" t="s">
        <v>2122</v>
      </c>
      <c r="F469" s="141" t="s">
        <v>2123</v>
      </c>
      <c r="G469" s="142" t="s">
        <v>554</v>
      </c>
      <c r="H469" s="143">
        <v>3.8719999999999999</v>
      </c>
      <c r="I469" s="144"/>
      <c r="J469" s="144"/>
      <c r="K469" s="145"/>
      <c r="L469" s="27"/>
      <c r="M469" s="146" t="s">
        <v>1</v>
      </c>
      <c r="N469" s="147" t="s">
        <v>33</v>
      </c>
      <c r="O469" s="148">
        <v>0</v>
      </c>
      <c r="P469" s="148">
        <f t="shared" si="108"/>
        <v>0</v>
      </c>
      <c r="Q469" s="148">
        <v>0</v>
      </c>
      <c r="R469" s="148">
        <f t="shared" si="109"/>
        <v>0</v>
      </c>
      <c r="S469" s="148">
        <v>0</v>
      </c>
      <c r="T469" s="149">
        <f t="shared" si="110"/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0" t="s">
        <v>157</v>
      </c>
      <c r="AT469" s="150" t="s">
        <v>153</v>
      </c>
      <c r="AU469" s="150" t="s">
        <v>158</v>
      </c>
      <c r="AY469" s="14" t="s">
        <v>150</v>
      </c>
      <c r="BE469" s="151">
        <f t="shared" si="111"/>
        <v>0</v>
      </c>
      <c r="BF469" s="151">
        <f t="shared" si="112"/>
        <v>0</v>
      </c>
      <c r="BG469" s="151">
        <f t="shared" si="113"/>
        <v>0</v>
      </c>
      <c r="BH469" s="151">
        <f t="shared" si="114"/>
        <v>0</v>
      </c>
      <c r="BI469" s="151">
        <f t="shared" si="115"/>
        <v>0</v>
      </c>
      <c r="BJ469" s="14" t="s">
        <v>158</v>
      </c>
      <c r="BK469" s="151">
        <f t="shared" si="116"/>
        <v>0</v>
      </c>
      <c r="BL469" s="14" t="s">
        <v>157</v>
      </c>
      <c r="BM469" s="150" t="s">
        <v>2124</v>
      </c>
    </row>
    <row r="470" spans="1:65" s="12" customFormat="1" ht="22.9" customHeight="1">
      <c r="B470" s="126"/>
      <c r="D470" s="127" t="s">
        <v>66</v>
      </c>
      <c r="E470" s="136" t="s">
        <v>2125</v>
      </c>
      <c r="F470" s="136" t="s">
        <v>2126</v>
      </c>
      <c r="J470" s="137"/>
      <c r="L470" s="126"/>
      <c r="M470" s="130"/>
      <c r="N470" s="131"/>
      <c r="O470" s="131"/>
      <c r="P470" s="132">
        <f>SUM(P471:P502)</f>
        <v>0</v>
      </c>
      <c r="Q470" s="131"/>
      <c r="R470" s="132">
        <f>SUM(R471:R502)</f>
        <v>0</v>
      </c>
      <c r="S470" s="131"/>
      <c r="T470" s="133">
        <f>SUM(T471:T502)</f>
        <v>0</v>
      </c>
      <c r="AR470" s="127" t="s">
        <v>75</v>
      </c>
      <c r="AT470" s="134" t="s">
        <v>66</v>
      </c>
      <c r="AU470" s="134" t="s">
        <v>75</v>
      </c>
      <c r="AY470" s="127" t="s">
        <v>150</v>
      </c>
      <c r="BK470" s="135">
        <f>SUM(BK471:BK502)</f>
        <v>0</v>
      </c>
    </row>
    <row r="471" spans="1:65" s="2" customFormat="1" ht="21.75" customHeight="1">
      <c r="A471" s="26"/>
      <c r="B471" s="138"/>
      <c r="C471" s="139" t="s">
        <v>2127</v>
      </c>
      <c r="D471" s="139" t="s">
        <v>153</v>
      </c>
      <c r="E471" s="140" t="s">
        <v>2128</v>
      </c>
      <c r="F471" s="141" t="s">
        <v>2129</v>
      </c>
      <c r="G471" s="142" t="s">
        <v>463</v>
      </c>
      <c r="H471" s="143">
        <v>8</v>
      </c>
      <c r="I471" s="144"/>
      <c r="J471" s="144"/>
      <c r="K471" s="145"/>
      <c r="L471" s="27"/>
      <c r="M471" s="146" t="s">
        <v>1</v>
      </c>
      <c r="N471" s="147" t="s">
        <v>33</v>
      </c>
      <c r="O471" s="148">
        <v>0</v>
      </c>
      <c r="P471" s="148">
        <f t="shared" ref="P471:P502" si="117">O471*H471</f>
        <v>0</v>
      </c>
      <c r="Q471" s="148">
        <v>0</v>
      </c>
      <c r="R471" s="148">
        <f t="shared" ref="R471:R502" si="118">Q471*H471</f>
        <v>0</v>
      </c>
      <c r="S471" s="148">
        <v>0</v>
      </c>
      <c r="T471" s="149">
        <f t="shared" ref="T471:T502" si="119"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0" t="s">
        <v>157</v>
      </c>
      <c r="AT471" s="150" t="s">
        <v>153</v>
      </c>
      <c r="AU471" s="150" t="s">
        <v>158</v>
      </c>
      <c r="AY471" s="14" t="s">
        <v>150</v>
      </c>
      <c r="BE471" s="151">
        <f t="shared" ref="BE471:BE502" si="120">IF(N471="základná",J471,0)</f>
        <v>0</v>
      </c>
      <c r="BF471" s="151">
        <f t="shared" ref="BF471:BF502" si="121">IF(N471="znížená",J471,0)</f>
        <v>0</v>
      </c>
      <c r="BG471" s="151">
        <f t="shared" ref="BG471:BG502" si="122">IF(N471="zákl. prenesená",J471,0)</f>
        <v>0</v>
      </c>
      <c r="BH471" s="151">
        <f t="shared" ref="BH471:BH502" si="123">IF(N471="zníž. prenesená",J471,0)</f>
        <v>0</v>
      </c>
      <c r="BI471" s="151">
        <f t="shared" ref="BI471:BI502" si="124">IF(N471="nulová",J471,0)</f>
        <v>0</v>
      </c>
      <c r="BJ471" s="14" t="s">
        <v>158</v>
      </c>
      <c r="BK471" s="151">
        <f t="shared" ref="BK471:BK502" si="125">ROUND(I471*H471,2)</f>
        <v>0</v>
      </c>
      <c r="BL471" s="14" t="s">
        <v>157</v>
      </c>
      <c r="BM471" s="150" t="s">
        <v>2130</v>
      </c>
    </row>
    <row r="472" spans="1:65" s="2" customFormat="1" ht="21.75" customHeight="1">
      <c r="A472" s="26"/>
      <c r="B472" s="138"/>
      <c r="C472" s="152" t="s">
        <v>1849</v>
      </c>
      <c r="D472" s="152" t="s">
        <v>188</v>
      </c>
      <c r="E472" s="153" t="s">
        <v>2131</v>
      </c>
      <c r="F472" s="154" t="s">
        <v>2132</v>
      </c>
      <c r="G472" s="155" t="s">
        <v>463</v>
      </c>
      <c r="H472" s="156">
        <v>8</v>
      </c>
      <c r="I472" s="157"/>
      <c r="J472" s="157"/>
      <c r="K472" s="158"/>
      <c r="L472" s="159"/>
      <c r="M472" s="160" t="s">
        <v>1</v>
      </c>
      <c r="N472" s="161" t="s">
        <v>33</v>
      </c>
      <c r="O472" s="148">
        <v>0</v>
      </c>
      <c r="P472" s="148">
        <f t="shared" si="117"/>
        <v>0</v>
      </c>
      <c r="Q472" s="148">
        <v>0</v>
      </c>
      <c r="R472" s="148">
        <f t="shared" si="118"/>
        <v>0</v>
      </c>
      <c r="S472" s="148">
        <v>0</v>
      </c>
      <c r="T472" s="149">
        <f t="shared" si="119"/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0" t="s">
        <v>169</v>
      </c>
      <c r="AT472" s="150" t="s">
        <v>188</v>
      </c>
      <c r="AU472" s="150" t="s">
        <v>158</v>
      </c>
      <c r="AY472" s="14" t="s">
        <v>150</v>
      </c>
      <c r="BE472" s="151">
        <f t="shared" si="120"/>
        <v>0</v>
      </c>
      <c r="BF472" s="151">
        <f t="shared" si="121"/>
        <v>0</v>
      </c>
      <c r="BG472" s="151">
        <f t="shared" si="122"/>
        <v>0</v>
      </c>
      <c r="BH472" s="151">
        <f t="shared" si="123"/>
        <v>0</v>
      </c>
      <c r="BI472" s="151">
        <f t="shared" si="124"/>
        <v>0</v>
      </c>
      <c r="BJ472" s="14" t="s">
        <v>158</v>
      </c>
      <c r="BK472" s="151">
        <f t="shared" si="125"/>
        <v>0</v>
      </c>
      <c r="BL472" s="14" t="s">
        <v>157</v>
      </c>
      <c r="BM472" s="150" t="s">
        <v>2133</v>
      </c>
    </row>
    <row r="473" spans="1:65" s="2" customFormat="1" ht="21.75" customHeight="1">
      <c r="A473" s="26"/>
      <c r="B473" s="138"/>
      <c r="C473" s="139" t="s">
        <v>2134</v>
      </c>
      <c r="D473" s="139" t="s">
        <v>153</v>
      </c>
      <c r="E473" s="140" t="s">
        <v>2135</v>
      </c>
      <c r="F473" s="141" t="s">
        <v>2136</v>
      </c>
      <c r="G473" s="142" t="s">
        <v>463</v>
      </c>
      <c r="H473" s="143">
        <v>240</v>
      </c>
      <c r="I473" s="144"/>
      <c r="J473" s="144"/>
      <c r="K473" s="145"/>
      <c r="L473" s="27"/>
      <c r="M473" s="146" t="s">
        <v>1</v>
      </c>
      <c r="N473" s="147" t="s">
        <v>33</v>
      </c>
      <c r="O473" s="148">
        <v>0</v>
      </c>
      <c r="P473" s="148">
        <f t="shared" si="117"/>
        <v>0</v>
      </c>
      <c r="Q473" s="148">
        <v>0</v>
      </c>
      <c r="R473" s="148">
        <f t="shared" si="118"/>
        <v>0</v>
      </c>
      <c r="S473" s="148">
        <v>0</v>
      </c>
      <c r="T473" s="149">
        <f t="shared" si="119"/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50" t="s">
        <v>157</v>
      </c>
      <c r="AT473" s="150" t="s">
        <v>153</v>
      </c>
      <c r="AU473" s="150" t="s">
        <v>158</v>
      </c>
      <c r="AY473" s="14" t="s">
        <v>150</v>
      </c>
      <c r="BE473" s="151">
        <f t="shared" si="120"/>
        <v>0</v>
      </c>
      <c r="BF473" s="151">
        <f t="shared" si="121"/>
        <v>0</v>
      </c>
      <c r="BG473" s="151">
        <f t="shared" si="122"/>
        <v>0</v>
      </c>
      <c r="BH473" s="151">
        <f t="shared" si="123"/>
        <v>0</v>
      </c>
      <c r="BI473" s="151">
        <f t="shared" si="124"/>
        <v>0</v>
      </c>
      <c r="BJ473" s="14" t="s">
        <v>158</v>
      </c>
      <c r="BK473" s="151">
        <f t="shared" si="125"/>
        <v>0</v>
      </c>
      <c r="BL473" s="14" t="s">
        <v>157</v>
      </c>
      <c r="BM473" s="150" t="s">
        <v>2137</v>
      </c>
    </row>
    <row r="474" spans="1:65" s="2" customFormat="1" ht="16.5" customHeight="1">
      <c r="A474" s="26"/>
      <c r="B474" s="138"/>
      <c r="C474" s="152" t="s">
        <v>1852</v>
      </c>
      <c r="D474" s="152" t="s">
        <v>188</v>
      </c>
      <c r="E474" s="153" t="s">
        <v>2138</v>
      </c>
      <c r="F474" s="154" t="s">
        <v>2139</v>
      </c>
      <c r="G474" s="155" t="s">
        <v>463</v>
      </c>
      <c r="H474" s="156">
        <v>240</v>
      </c>
      <c r="I474" s="157"/>
      <c r="J474" s="157"/>
      <c r="K474" s="158"/>
      <c r="L474" s="159"/>
      <c r="M474" s="160" t="s">
        <v>1</v>
      </c>
      <c r="N474" s="161" t="s">
        <v>33</v>
      </c>
      <c r="O474" s="148">
        <v>0</v>
      </c>
      <c r="P474" s="148">
        <f t="shared" si="117"/>
        <v>0</v>
      </c>
      <c r="Q474" s="148">
        <v>0</v>
      </c>
      <c r="R474" s="148">
        <f t="shared" si="118"/>
        <v>0</v>
      </c>
      <c r="S474" s="148">
        <v>0</v>
      </c>
      <c r="T474" s="149">
        <f t="shared" si="119"/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50" t="s">
        <v>169</v>
      </c>
      <c r="AT474" s="150" t="s">
        <v>188</v>
      </c>
      <c r="AU474" s="150" t="s">
        <v>158</v>
      </c>
      <c r="AY474" s="14" t="s">
        <v>150</v>
      </c>
      <c r="BE474" s="151">
        <f t="shared" si="120"/>
        <v>0</v>
      </c>
      <c r="BF474" s="151">
        <f t="shared" si="121"/>
        <v>0</v>
      </c>
      <c r="BG474" s="151">
        <f t="shared" si="122"/>
        <v>0</v>
      </c>
      <c r="BH474" s="151">
        <f t="shared" si="123"/>
        <v>0</v>
      </c>
      <c r="BI474" s="151">
        <f t="shared" si="124"/>
        <v>0</v>
      </c>
      <c r="BJ474" s="14" t="s">
        <v>158</v>
      </c>
      <c r="BK474" s="151">
        <f t="shared" si="125"/>
        <v>0</v>
      </c>
      <c r="BL474" s="14" t="s">
        <v>157</v>
      </c>
      <c r="BM474" s="150" t="s">
        <v>2140</v>
      </c>
    </row>
    <row r="475" spans="1:65" s="2" customFormat="1" ht="21.75" customHeight="1">
      <c r="A475" s="26"/>
      <c r="B475" s="138"/>
      <c r="C475" s="139" t="s">
        <v>2141</v>
      </c>
      <c r="D475" s="139" t="s">
        <v>153</v>
      </c>
      <c r="E475" s="140" t="s">
        <v>2142</v>
      </c>
      <c r="F475" s="141" t="s">
        <v>2143</v>
      </c>
      <c r="G475" s="142" t="s">
        <v>205</v>
      </c>
      <c r="H475" s="143">
        <v>80</v>
      </c>
      <c r="I475" s="144"/>
      <c r="J475" s="144"/>
      <c r="K475" s="145"/>
      <c r="L475" s="27"/>
      <c r="M475" s="146" t="s">
        <v>1</v>
      </c>
      <c r="N475" s="147" t="s">
        <v>33</v>
      </c>
      <c r="O475" s="148">
        <v>0</v>
      </c>
      <c r="P475" s="148">
        <f t="shared" si="117"/>
        <v>0</v>
      </c>
      <c r="Q475" s="148">
        <v>0</v>
      </c>
      <c r="R475" s="148">
        <f t="shared" si="118"/>
        <v>0</v>
      </c>
      <c r="S475" s="148">
        <v>0</v>
      </c>
      <c r="T475" s="149">
        <f t="shared" si="119"/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50" t="s">
        <v>157</v>
      </c>
      <c r="AT475" s="150" t="s">
        <v>153</v>
      </c>
      <c r="AU475" s="150" t="s">
        <v>158</v>
      </c>
      <c r="AY475" s="14" t="s">
        <v>150</v>
      </c>
      <c r="BE475" s="151">
        <f t="shared" si="120"/>
        <v>0</v>
      </c>
      <c r="BF475" s="151">
        <f t="shared" si="121"/>
        <v>0</v>
      </c>
      <c r="BG475" s="151">
        <f t="shared" si="122"/>
        <v>0</v>
      </c>
      <c r="BH475" s="151">
        <f t="shared" si="123"/>
        <v>0</v>
      </c>
      <c r="BI475" s="151">
        <f t="shared" si="124"/>
        <v>0</v>
      </c>
      <c r="BJ475" s="14" t="s">
        <v>158</v>
      </c>
      <c r="BK475" s="151">
        <f t="shared" si="125"/>
        <v>0</v>
      </c>
      <c r="BL475" s="14" t="s">
        <v>157</v>
      </c>
      <c r="BM475" s="150" t="s">
        <v>2144</v>
      </c>
    </row>
    <row r="476" spans="1:65" s="2" customFormat="1" ht="16.5" customHeight="1">
      <c r="A476" s="26"/>
      <c r="B476" s="138"/>
      <c r="C476" s="152" t="s">
        <v>1855</v>
      </c>
      <c r="D476" s="152" t="s">
        <v>188</v>
      </c>
      <c r="E476" s="153" t="s">
        <v>2145</v>
      </c>
      <c r="F476" s="154" t="s">
        <v>2146</v>
      </c>
      <c r="G476" s="155" t="s">
        <v>980</v>
      </c>
      <c r="H476" s="156">
        <v>54.4</v>
      </c>
      <c r="I476" s="157"/>
      <c r="J476" s="157"/>
      <c r="K476" s="158"/>
      <c r="L476" s="159"/>
      <c r="M476" s="160" t="s">
        <v>1</v>
      </c>
      <c r="N476" s="161" t="s">
        <v>33</v>
      </c>
      <c r="O476" s="148">
        <v>0</v>
      </c>
      <c r="P476" s="148">
        <f t="shared" si="117"/>
        <v>0</v>
      </c>
      <c r="Q476" s="148">
        <v>0</v>
      </c>
      <c r="R476" s="148">
        <f t="shared" si="118"/>
        <v>0</v>
      </c>
      <c r="S476" s="148">
        <v>0</v>
      </c>
      <c r="T476" s="149">
        <f t="shared" si="119"/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50" t="s">
        <v>169</v>
      </c>
      <c r="AT476" s="150" t="s">
        <v>188</v>
      </c>
      <c r="AU476" s="150" t="s">
        <v>158</v>
      </c>
      <c r="AY476" s="14" t="s">
        <v>150</v>
      </c>
      <c r="BE476" s="151">
        <f t="shared" si="120"/>
        <v>0</v>
      </c>
      <c r="BF476" s="151">
        <f t="shared" si="121"/>
        <v>0</v>
      </c>
      <c r="BG476" s="151">
        <f t="shared" si="122"/>
        <v>0</v>
      </c>
      <c r="BH476" s="151">
        <f t="shared" si="123"/>
        <v>0</v>
      </c>
      <c r="BI476" s="151">
        <f t="shared" si="124"/>
        <v>0</v>
      </c>
      <c r="BJ476" s="14" t="s">
        <v>158</v>
      </c>
      <c r="BK476" s="151">
        <f t="shared" si="125"/>
        <v>0</v>
      </c>
      <c r="BL476" s="14" t="s">
        <v>157</v>
      </c>
      <c r="BM476" s="150" t="s">
        <v>2147</v>
      </c>
    </row>
    <row r="477" spans="1:65" s="2" customFormat="1" ht="16.5" customHeight="1">
      <c r="A477" s="26"/>
      <c r="B477" s="138"/>
      <c r="C477" s="139" t="s">
        <v>2148</v>
      </c>
      <c r="D477" s="139" t="s">
        <v>153</v>
      </c>
      <c r="E477" s="140" t="s">
        <v>2149</v>
      </c>
      <c r="F477" s="141" t="s">
        <v>2150</v>
      </c>
      <c r="G477" s="142" t="s">
        <v>463</v>
      </c>
      <c r="H477" s="143">
        <v>8</v>
      </c>
      <c r="I477" s="144"/>
      <c r="J477" s="144"/>
      <c r="K477" s="145"/>
      <c r="L477" s="27"/>
      <c r="M477" s="146" t="s">
        <v>1</v>
      </c>
      <c r="N477" s="147" t="s">
        <v>33</v>
      </c>
      <c r="O477" s="148">
        <v>0</v>
      </c>
      <c r="P477" s="148">
        <f t="shared" si="117"/>
        <v>0</v>
      </c>
      <c r="Q477" s="148">
        <v>0</v>
      </c>
      <c r="R477" s="148">
        <f t="shared" si="118"/>
        <v>0</v>
      </c>
      <c r="S477" s="148">
        <v>0</v>
      </c>
      <c r="T477" s="149">
        <f t="shared" si="119"/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50" t="s">
        <v>157</v>
      </c>
      <c r="AT477" s="150" t="s">
        <v>153</v>
      </c>
      <c r="AU477" s="150" t="s">
        <v>158</v>
      </c>
      <c r="AY477" s="14" t="s">
        <v>150</v>
      </c>
      <c r="BE477" s="151">
        <f t="shared" si="120"/>
        <v>0</v>
      </c>
      <c r="BF477" s="151">
        <f t="shared" si="121"/>
        <v>0</v>
      </c>
      <c r="BG477" s="151">
        <f t="shared" si="122"/>
        <v>0</v>
      </c>
      <c r="BH477" s="151">
        <f t="shared" si="123"/>
        <v>0</v>
      </c>
      <c r="BI477" s="151">
        <f t="shared" si="124"/>
        <v>0</v>
      </c>
      <c r="BJ477" s="14" t="s">
        <v>158</v>
      </c>
      <c r="BK477" s="151">
        <f t="shared" si="125"/>
        <v>0</v>
      </c>
      <c r="BL477" s="14" t="s">
        <v>157</v>
      </c>
      <c r="BM477" s="150" t="s">
        <v>2151</v>
      </c>
    </row>
    <row r="478" spans="1:65" s="2" customFormat="1" ht="16.5" customHeight="1">
      <c r="A478" s="26"/>
      <c r="B478" s="138"/>
      <c r="C478" s="152" t="s">
        <v>1858</v>
      </c>
      <c r="D478" s="152" t="s">
        <v>188</v>
      </c>
      <c r="E478" s="153" t="s">
        <v>2152</v>
      </c>
      <c r="F478" s="154" t="s">
        <v>2153</v>
      </c>
      <c r="G478" s="155" t="s">
        <v>463</v>
      </c>
      <c r="H478" s="156">
        <v>8</v>
      </c>
      <c r="I478" s="157"/>
      <c r="J478" s="157"/>
      <c r="K478" s="158"/>
      <c r="L478" s="159"/>
      <c r="M478" s="160" t="s">
        <v>1</v>
      </c>
      <c r="N478" s="161" t="s">
        <v>33</v>
      </c>
      <c r="O478" s="148">
        <v>0</v>
      </c>
      <c r="P478" s="148">
        <f t="shared" si="117"/>
        <v>0</v>
      </c>
      <c r="Q478" s="148">
        <v>0</v>
      </c>
      <c r="R478" s="148">
        <f t="shared" si="118"/>
        <v>0</v>
      </c>
      <c r="S478" s="148">
        <v>0</v>
      </c>
      <c r="T478" s="149">
        <f t="shared" si="119"/>
        <v>0</v>
      </c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R478" s="150" t="s">
        <v>169</v>
      </c>
      <c r="AT478" s="150" t="s">
        <v>188</v>
      </c>
      <c r="AU478" s="150" t="s">
        <v>158</v>
      </c>
      <c r="AY478" s="14" t="s">
        <v>150</v>
      </c>
      <c r="BE478" s="151">
        <f t="shared" si="120"/>
        <v>0</v>
      </c>
      <c r="BF478" s="151">
        <f t="shared" si="121"/>
        <v>0</v>
      </c>
      <c r="BG478" s="151">
        <f t="shared" si="122"/>
        <v>0</v>
      </c>
      <c r="BH478" s="151">
        <f t="shared" si="123"/>
        <v>0</v>
      </c>
      <c r="BI478" s="151">
        <f t="shared" si="124"/>
        <v>0</v>
      </c>
      <c r="BJ478" s="14" t="s">
        <v>158</v>
      </c>
      <c r="BK478" s="151">
        <f t="shared" si="125"/>
        <v>0</v>
      </c>
      <c r="BL478" s="14" t="s">
        <v>157</v>
      </c>
      <c r="BM478" s="150" t="s">
        <v>2154</v>
      </c>
    </row>
    <row r="479" spans="1:65" s="2" customFormat="1" ht="16.5" customHeight="1">
      <c r="A479" s="26"/>
      <c r="B479" s="138"/>
      <c r="C479" s="139" t="s">
        <v>2155</v>
      </c>
      <c r="D479" s="139" t="s">
        <v>153</v>
      </c>
      <c r="E479" s="140" t="s">
        <v>2156</v>
      </c>
      <c r="F479" s="141" t="s">
        <v>2157</v>
      </c>
      <c r="G479" s="142" t="s">
        <v>463</v>
      </c>
      <c r="H479" s="143">
        <v>360</v>
      </c>
      <c r="I479" s="144"/>
      <c r="J479" s="144"/>
      <c r="K479" s="145"/>
      <c r="L479" s="27"/>
      <c r="M479" s="146" t="s">
        <v>1</v>
      </c>
      <c r="N479" s="147" t="s">
        <v>33</v>
      </c>
      <c r="O479" s="148">
        <v>0</v>
      </c>
      <c r="P479" s="148">
        <f t="shared" si="117"/>
        <v>0</v>
      </c>
      <c r="Q479" s="148">
        <v>0</v>
      </c>
      <c r="R479" s="148">
        <f t="shared" si="118"/>
        <v>0</v>
      </c>
      <c r="S479" s="148">
        <v>0</v>
      </c>
      <c r="T479" s="149">
        <f t="shared" si="119"/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50" t="s">
        <v>157</v>
      </c>
      <c r="AT479" s="150" t="s">
        <v>153</v>
      </c>
      <c r="AU479" s="150" t="s">
        <v>158</v>
      </c>
      <c r="AY479" s="14" t="s">
        <v>150</v>
      </c>
      <c r="BE479" s="151">
        <f t="shared" si="120"/>
        <v>0</v>
      </c>
      <c r="BF479" s="151">
        <f t="shared" si="121"/>
        <v>0</v>
      </c>
      <c r="BG479" s="151">
        <f t="shared" si="122"/>
        <v>0</v>
      </c>
      <c r="BH479" s="151">
        <f t="shared" si="123"/>
        <v>0</v>
      </c>
      <c r="BI479" s="151">
        <f t="shared" si="124"/>
        <v>0</v>
      </c>
      <c r="BJ479" s="14" t="s">
        <v>158</v>
      </c>
      <c r="BK479" s="151">
        <f t="shared" si="125"/>
        <v>0</v>
      </c>
      <c r="BL479" s="14" t="s">
        <v>157</v>
      </c>
      <c r="BM479" s="150" t="s">
        <v>2158</v>
      </c>
    </row>
    <row r="480" spans="1:65" s="2" customFormat="1" ht="21.75" customHeight="1">
      <c r="A480" s="26"/>
      <c r="B480" s="138"/>
      <c r="C480" s="152" t="s">
        <v>1861</v>
      </c>
      <c r="D480" s="152" t="s">
        <v>188</v>
      </c>
      <c r="E480" s="153" t="s">
        <v>2159</v>
      </c>
      <c r="F480" s="154" t="s">
        <v>2160</v>
      </c>
      <c r="G480" s="155" t="s">
        <v>463</v>
      </c>
      <c r="H480" s="156">
        <v>360</v>
      </c>
      <c r="I480" s="157"/>
      <c r="J480" s="157"/>
      <c r="K480" s="158"/>
      <c r="L480" s="159"/>
      <c r="M480" s="160" t="s">
        <v>1</v>
      </c>
      <c r="N480" s="161" t="s">
        <v>33</v>
      </c>
      <c r="O480" s="148">
        <v>0</v>
      </c>
      <c r="P480" s="148">
        <f t="shared" si="117"/>
        <v>0</v>
      </c>
      <c r="Q480" s="148">
        <v>0</v>
      </c>
      <c r="R480" s="148">
        <f t="shared" si="118"/>
        <v>0</v>
      </c>
      <c r="S480" s="148">
        <v>0</v>
      </c>
      <c r="T480" s="149">
        <f t="shared" si="119"/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50" t="s">
        <v>169</v>
      </c>
      <c r="AT480" s="150" t="s">
        <v>188</v>
      </c>
      <c r="AU480" s="150" t="s">
        <v>158</v>
      </c>
      <c r="AY480" s="14" t="s">
        <v>150</v>
      </c>
      <c r="BE480" s="151">
        <f t="shared" si="120"/>
        <v>0</v>
      </c>
      <c r="BF480" s="151">
        <f t="shared" si="121"/>
        <v>0</v>
      </c>
      <c r="BG480" s="151">
        <f t="shared" si="122"/>
        <v>0</v>
      </c>
      <c r="BH480" s="151">
        <f t="shared" si="123"/>
        <v>0</v>
      </c>
      <c r="BI480" s="151">
        <f t="shared" si="124"/>
        <v>0</v>
      </c>
      <c r="BJ480" s="14" t="s">
        <v>158</v>
      </c>
      <c r="BK480" s="151">
        <f t="shared" si="125"/>
        <v>0</v>
      </c>
      <c r="BL480" s="14" t="s">
        <v>157</v>
      </c>
      <c r="BM480" s="150" t="s">
        <v>2161</v>
      </c>
    </row>
    <row r="481" spans="1:65" s="2" customFormat="1" ht="21.75" customHeight="1">
      <c r="A481" s="26"/>
      <c r="B481" s="138"/>
      <c r="C481" s="139" t="s">
        <v>2162</v>
      </c>
      <c r="D481" s="139" t="s">
        <v>153</v>
      </c>
      <c r="E481" s="140" t="s">
        <v>2163</v>
      </c>
      <c r="F481" s="141" t="s">
        <v>2164</v>
      </c>
      <c r="G481" s="142" t="s">
        <v>463</v>
      </c>
      <c r="H481" s="143">
        <v>4</v>
      </c>
      <c r="I481" s="144"/>
      <c r="J481" s="144"/>
      <c r="K481" s="145"/>
      <c r="L481" s="27"/>
      <c r="M481" s="146" t="s">
        <v>1</v>
      </c>
      <c r="N481" s="147" t="s">
        <v>33</v>
      </c>
      <c r="O481" s="148">
        <v>0</v>
      </c>
      <c r="P481" s="148">
        <f t="shared" si="117"/>
        <v>0</v>
      </c>
      <c r="Q481" s="148">
        <v>0</v>
      </c>
      <c r="R481" s="148">
        <f t="shared" si="118"/>
        <v>0</v>
      </c>
      <c r="S481" s="148">
        <v>0</v>
      </c>
      <c r="T481" s="149">
        <f t="shared" si="119"/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50" t="s">
        <v>157</v>
      </c>
      <c r="AT481" s="150" t="s">
        <v>153</v>
      </c>
      <c r="AU481" s="150" t="s">
        <v>158</v>
      </c>
      <c r="AY481" s="14" t="s">
        <v>150</v>
      </c>
      <c r="BE481" s="151">
        <f t="shared" si="120"/>
        <v>0</v>
      </c>
      <c r="BF481" s="151">
        <f t="shared" si="121"/>
        <v>0</v>
      </c>
      <c r="BG481" s="151">
        <f t="shared" si="122"/>
        <v>0</v>
      </c>
      <c r="BH481" s="151">
        <f t="shared" si="123"/>
        <v>0</v>
      </c>
      <c r="BI481" s="151">
        <f t="shared" si="124"/>
        <v>0</v>
      </c>
      <c r="BJ481" s="14" t="s">
        <v>158</v>
      </c>
      <c r="BK481" s="151">
        <f t="shared" si="125"/>
        <v>0</v>
      </c>
      <c r="BL481" s="14" t="s">
        <v>157</v>
      </c>
      <c r="BM481" s="150" t="s">
        <v>2165</v>
      </c>
    </row>
    <row r="482" spans="1:65" s="2" customFormat="1" ht="21.75" customHeight="1">
      <c r="A482" s="26"/>
      <c r="B482" s="138"/>
      <c r="C482" s="152" t="s">
        <v>1864</v>
      </c>
      <c r="D482" s="152" t="s">
        <v>188</v>
      </c>
      <c r="E482" s="153" t="s">
        <v>2166</v>
      </c>
      <c r="F482" s="154" t="s">
        <v>2167</v>
      </c>
      <c r="G482" s="155" t="s">
        <v>463</v>
      </c>
      <c r="H482" s="156">
        <v>4</v>
      </c>
      <c r="I482" s="157"/>
      <c r="J482" s="157"/>
      <c r="K482" s="158"/>
      <c r="L482" s="159"/>
      <c r="M482" s="160" t="s">
        <v>1</v>
      </c>
      <c r="N482" s="161" t="s">
        <v>33</v>
      </c>
      <c r="O482" s="148">
        <v>0</v>
      </c>
      <c r="P482" s="148">
        <f t="shared" si="117"/>
        <v>0</v>
      </c>
      <c r="Q482" s="148">
        <v>0</v>
      </c>
      <c r="R482" s="148">
        <f t="shared" si="118"/>
        <v>0</v>
      </c>
      <c r="S482" s="148">
        <v>0</v>
      </c>
      <c r="T482" s="149">
        <f t="shared" si="119"/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50" t="s">
        <v>169</v>
      </c>
      <c r="AT482" s="150" t="s">
        <v>188</v>
      </c>
      <c r="AU482" s="150" t="s">
        <v>158</v>
      </c>
      <c r="AY482" s="14" t="s">
        <v>150</v>
      </c>
      <c r="BE482" s="151">
        <f t="shared" si="120"/>
        <v>0</v>
      </c>
      <c r="BF482" s="151">
        <f t="shared" si="121"/>
        <v>0</v>
      </c>
      <c r="BG482" s="151">
        <f t="shared" si="122"/>
        <v>0</v>
      </c>
      <c r="BH482" s="151">
        <f t="shared" si="123"/>
        <v>0</v>
      </c>
      <c r="BI482" s="151">
        <f t="shared" si="124"/>
        <v>0</v>
      </c>
      <c r="BJ482" s="14" t="s">
        <v>158</v>
      </c>
      <c r="BK482" s="151">
        <f t="shared" si="125"/>
        <v>0</v>
      </c>
      <c r="BL482" s="14" t="s">
        <v>157</v>
      </c>
      <c r="BM482" s="150" t="s">
        <v>2168</v>
      </c>
    </row>
    <row r="483" spans="1:65" s="2" customFormat="1" ht="21.75" customHeight="1">
      <c r="A483" s="26"/>
      <c r="B483" s="138"/>
      <c r="C483" s="139" t="s">
        <v>2169</v>
      </c>
      <c r="D483" s="139" t="s">
        <v>153</v>
      </c>
      <c r="E483" s="140" t="s">
        <v>2170</v>
      </c>
      <c r="F483" s="141" t="s">
        <v>2171</v>
      </c>
      <c r="G483" s="142" t="s">
        <v>463</v>
      </c>
      <c r="H483" s="143">
        <v>4</v>
      </c>
      <c r="I483" s="144"/>
      <c r="J483" s="144"/>
      <c r="K483" s="145"/>
      <c r="L483" s="27"/>
      <c r="M483" s="146" t="s">
        <v>1</v>
      </c>
      <c r="N483" s="147" t="s">
        <v>33</v>
      </c>
      <c r="O483" s="148">
        <v>0</v>
      </c>
      <c r="P483" s="148">
        <f t="shared" si="117"/>
        <v>0</v>
      </c>
      <c r="Q483" s="148">
        <v>0</v>
      </c>
      <c r="R483" s="148">
        <f t="shared" si="118"/>
        <v>0</v>
      </c>
      <c r="S483" s="148">
        <v>0</v>
      </c>
      <c r="T483" s="149">
        <f t="shared" si="119"/>
        <v>0</v>
      </c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R483" s="150" t="s">
        <v>157</v>
      </c>
      <c r="AT483" s="150" t="s">
        <v>153</v>
      </c>
      <c r="AU483" s="150" t="s">
        <v>158</v>
      </c>
      <c r="AY483" s="14" t="s">
        <v>150</v>
      </c>
      <c r="BE483" s="151">
        <f t="shared" si="120"/>
        <v>0</v>
      </c>
      <c r="BF483" s="151">
        <f t="shared" si="121"/>
        <v>0</v>
      </c>
      <c r="BG483" s="151">
        <f t="shared" si="122"/>
        <v>0</v>
      </c>
      <c r="BH483" s="151">
        <f t="shared" si="123"/>
        <v>0</v>
      </c>
      <c r="BI483" s="151">
        <f t="shared" si="124"/>
        <v>0</v>
      </c>
      <c r="BJ483" s="14" t="s">
        <v>158</v>
      </c>
      <c r="BK483" s="151">
        <f t="shared" si="125"/>
        <v>0</v>
      </c>
      <c r="BL483" s="14" t="s">
        <v>157</v>
      </c>
      <c r="BM483" s="150" t="s">
        <v>2172</v>
      </c>
    </row>
    <row r="484" spans="1:65" s="2" customFormat="1" ht="21.75" customHeight="1">
      <c r="A484" s="26"/>
      <c r="B484" s="138"/>
      <c r="C484" s="152" t="s">
        <v>1865</v>
      </c>
      <c r="D484" s="152" t="s">
        <v>188</v>
      </c>
      <c r="E484" s="153" t="s">
        <v>2173</v>
      </c>
      <c r="F484" s="154" t="s">
        <v>2174</v>
      </c>
      <c r="G484" s="155" t="s">
        <v>463</v>
      </c>
      <c r="H484" s="156">
        <v>4</v>
      </c>
      <c r="I484" s="157"/>
      <c r="J484" s="157"/>
      <c r="K484" s="158"/>
      <c r="L484" s="159"/>
      <c r="M484" s="160" t="s">
        <v>1</v>
      </c>
      <c r="N484" s="161" t="s">
        <v>33</v>
      </c>
      <c r="O484" s="148">
        <v>0</v>
      </c>
      <c r="P484" s="148">
        <f t="shared" si="117"/>
        <v>0</v>
      </c>
      <c r="Q484" s="148">
        <v>0</v>
      </c>
      <c r="R484" s="148">
        <f t="shared" si="118"/>
        <v>0</v>
      </c>
      <c r="S484" s="148">
        <v>0</v>
      </c>
      <c r="T484" s="149">
        <f t="shared" si="119"/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50" t="s">
        <v>169</v>
      </c>
      <c r="AT484" s="150" t="s">
        <v>188</v>
      </c>
      <c r="AU484" s="150" t="s">
        <v>158</v>
      </c>
      <c r="AY484" s="14" t="s">
        <v>150</v>
      </c>
      <c r="BE484" s="151">
        <f t="shared" si="120"/>
        <v>0</v>
      </c>
      <c r="BF484" s="151">
        <f t="shared" si="121"/>
        <v>0</v>
      </c>
      <c r="BG484" s="151">
        <f t="shared" si="122"/>
        <v>0</v>
      </c>
      <c r="BH484" s="151">
        <f t="shared" si="123"/>
        <v>0</v>
      </c>
      <c r="BI484" s="151">
        <f t="shared" si="124"/>
        <v>0</v>
      </c>
      <c r="BJ484" s="14" t="s">
        <v>158</v>
      </c>
      <c r="BK484" s="151">
        <f t="shared" si="125"/>
        <v>0</v>
      </c>
      <c r="BL484" s="14" t="s">
        <v>157</v>
      </c>
      <c r="BM484" s="150" t="s">
        <v>2175</v>
      </c>
    </row>
    <row r="485" spans="1:65" s="2" customFormat="1" ht="16.5" customHeight="1">
      <c r="A485" s="26"/>
      <c r="B485" s="138"/>
      <c r="C485" s="139" t="s">
        <v>2176</v>
      </c>
      <c r="D485" s="139" t="s">
        <v>153</v>
      </c>
      <c r="E485" s="140" t="s">
        <v>2177</v>
      </c>
      <c r="F485" s="141" t="s">
        <v>2178</v>
      </c>
      <c r="G485" s="142" t="s">
        <v>463</v>
      </c>
      <c r="H485" s="143">
        <v>4</v>
      </c>
      <c r="I485" s="144"/>
      <c r="J485" s="144"/>
      <c r="K485" s="145"/>
      <c r="L485" s="27"/>
      <c r="M485" s="146" t="s">
        <v>1</v>
      </c>
      <c r="N485" s="147" t="s">
        <v>33</v>
      </c>
      <c r="O485" s="148">
        <v>0</v>
      </c>
      <c r="P485" s="148">
        <f t="shared" si="117"/>
        <v>0</v>
      </c>
      <c r="Q485" s="148">
        <v>0</v>
      </c>
      <c r="R485" s="148">
        <f t="shared" si="118"/>
        <v>0</v>
      </c>
      <c r="S485" s="148">
        <v>0</v>
      </c>
      <c r="T485" s="149">
        <f t="shared" si="119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50" t="s">
        <v>157</v>
      </c>
      <c r="AT485" s="150" t="s">
        <v>153</v>
      </c>
      <c r="AU485" s="150" t="s">
        <v>158</v>
      </c>
      <c r="AY485" s="14" t="s">
        <v>150</v>
      </c>
      <c r="BE485" s="151">
        <f t="shared" si="120"/>
        <v>0</v>
      </c>
      <c r="BF485" s="151">
        <f t="shared" si="121"/>
        <v>0</v>
      </c>
      <c r="BG485" s="151">
        <f t="shared" si="122"/>
        <v>0</v>
      </c>
      <c r="BH485" s="151">
        <f t="shared" si="123"/>
        <v>0</v>
      </c>
      <c r="BI485" s="151">
        <f t="shared" si="124"/>
        <v>0</v>
      </c>
      <c r="BJ485" s="14" t="s">
        <v>158</v>
      </c>
      <c r="BK485" s="151">
        <f t="shared" si="125"/>
        <v>0</v>
      </c>
      <c r="BL485" s="14" t="s">
        <v>157</v>
      </c>
      <c r="BM485" s="150" t="s">
        <v>2179</v>
      </c>
    </row>
    <row r="486" spans="1:65" s="2" customFormat="1" ht="21.75" customHeight="1">
      <c r="A486" s="26"/>
      <c r="B486" s="138"/>
      <c r="C486" s="152" t="s">
        <v>1868</v>
      </c>
      <c r="D486" s="152" t="s">
        <v>188</v>
      </c>
      <c r="E486" s="153" t="s">
        <v>2180</v>
      </c>
      <c r="F486" s="154" t="s">
        <v>2181</v>
      </c>
      <c r="G486" s="155" t="s">
        <v>463</v>
      </c>
      <c r="H486" s="156">
        <v>4</v>
      </c>
      <c r="I486" s="157"/>
      <c r="J486" s="157"/>
      <c r="K486" s="158"/>
      <c r="L486" s="159"/>
      <c r="M486" s="160" t="s">
        <v>1</v>
      </c>
      <c r="N486" s="161" t="s">
        <v>33</v>
      </c>
      <c r="O486" s="148">
        <v>0</v>
      </c>
      <c r="P486" s="148">
        <f t="shared" si="117"/>
        <v>0</v>
      </c>
      <c r="Q486" s="148">
        <v>0</v>
      </c>
      <c r="R486" s="148">
        <f t="shared" si="118"/>
        <v>0</v>
      </c>
      <c r="S486" s="148">
        <v>0</v>
      </c>
      <c r="T486" s="149">
        <f t="shared" si="119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50" t="s">
        <v>169</v>
      </c>
      <c r="AT486" s="150" t="s">
        <v>188</v>
      </c>
      <c r="AU486" s="150" t="s">
        <v>158</v>
      </c>
      <c r="AY486" s="14" t="s">
        <v>150</v>
      </c>
      <c r="BE486" s="151">
        <f t="shared" si="120"/>
        <v>0</v>
      </c>
      <c r="BF486" s="151">
        <f t="shared" si="121"/>
        <v>0</v>
      </c>
      <c r="BG486" s="151">
        <f t="shared" si="122"/>
        <v>0</v>
      </c>
      <c r="BH486" s="151">
        <f t="shared" si="123"/>
        <v>0</v>
      </c>
      <c r="BI486" s="151">
        <f t="shared" si="124"/>
        <v>0</v>
      </c>
      <c r="BJ486" s="14" t="s">
        <v>158</v>
      </c>
      <c r="BK486" s="151">
        <f t="shared" si="125"/>
        <v>0</v>
      </c>
      <c r="BL486" s="14" t="s">
        <v>157</v>
      </c>
      <c r="BM486" s="150" t="s">
        <v>2182</v>
      </c>
    </row>
    <row r="487" spans="1:65" s="2" customFormat="1" ht="16.5" customHeight="1">
      <c r="A487" s="26"/>
      <c r="B487" s="138"/>
      <c r="C487" s="139" t="s">
        <v>2183</v>
      </c>
      <c r="D487" s="139" t="s">
        <v>153</v>
      </c>
      <c r="E487" s="140" t="s">
        <v>2184</v>
      </c>
      <c r="F487" s="141" t="s">
        <v>2185</v>
      </c>
      <c r="G487" s="142" t="s">
        <v>463</v>
      </c>
      <c r="H487" s="143">
        <v>4</v>
      </c>
      <c r="I487" s="144"/>
      <c r="J487" s="144"/>
      <c r="K487" s="145"/>
      <c r="L487" s="27"/>
      <c r="M487" s="146" t="s">
        <v>1</v>
      </c>
      <c r="N487" s="147" t="s">
        <v>33</v>
      </c>
      <c r="O487" s="148">
        <v>0</v>
      </c>
      <c r="P487" s="148">
        <f t="shared" si="117"/>
        <v>0</v>
      </c>
      <c r="Q487" s="148">
        <v>0</v>
      </c>
      <c r="R487" s="148">
        <f t="shared" si="118"/>
        <v>0</v>
      </c>
      <c r="S487" s="148">
        <v>0</v>
      </c>
      <c r="T487" s="149">
        <f t="shared" si="119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50" t="s">
        <v>157</v>
      </c>
      <c r="AT487" s="150" t="s">
        <v>153</v>
      </c>
      <c r="AU487" s="150" t="s">
        <v>158</v>
      </c>
      <c r="AY487" s="14" t="s">
        <v>150</v>
      </c>
      <c r="BE487" s="151">
        <f t="shared" si="120"/>
        <v>0</v>
      </c>
      <c r="BF487" s="151">
        <f t="shared" si="121"/>
        <v>0</v>
      </c>
      <c r="BG487" s="151">
        <f t="shared" si="122"/>
        <v>0</v>
      </c>
      <c r="BH487" s="151">
        <f t="shared" si="123"/>
        <v>0</v>
      </c>
      <c r="BI487" s="151">
        <f t="shared" si="124"/>
        <v>0</v>
      </c>
      <c r="BJ487" s="14" t="s">
        <v>158</v>
      </c>
      <c r="BK487" s="151">
        <f t="shared" si="125"/>
        <v>0</v>
      </c>
      <c r="BL487" s="14" t="s">
        <v>157</v>
      </c>
      <c r="BM487" s="150" t="s">
        <v>2186</v>
      </c>
    </row>
    <row r="488" spans="1:65" s="2" customFormat="1" ht="21.75" customHeight="1">
      <c r="A488" s="26"/>
      <c r="B488" s="138"/>
      <c r="C488" s="152" t="s">
        <v>1871</v>
      </c>
      <c r="D488" s="152" t="s">
        <v>188</v>
      </c>
      <c r="E488" s="153" t="s">
        <v>2187</v>
      </c>
      <c r="F488" s="154" t="s">
        <v>2188</v>
      </c>
      <c r="G488" s="155" t="s">
        <v>463</v>
      </c>
      <c r="H488" s="156">
        <v>4</v>
      </c>
      <c r="I488" s="157"/>
      <c r="J488" s="157"/>
      <c r="K488" s="158"/>
      <c r="L488" s="159"/>
      <c r="M488" s="160" t="s">
        <v>1</v>
      </c>
      <c r="N488" s="161" t="s">
        <v>33</v>
      </c>
      <c r="O488" s="148">
        <v>0</v>
      </c>
      <c r="P488" s="148">
        <f t="shared" si="117"/>
        <v>0</v>
      </c>
      <c r="Q488" s="148">
        <v>0</v>
      </c>
      <c r="R488" s="148">
        <f t="shared" si="118"/>
        <v>0</v>
      </c>
      <c r="S488" s="148">
        <v>0</v>
      </c>
      <c r="T488" s="149">
        <f t="shared" si="119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50" t="s">
        <v>169</v>
      </c>
      <c r="AT488" s="150" t="s">
        <v>188</v>
      </c>
      <c r="AU488" s="150" t="s">
        <v>158</v>
      </c>
      <c r="AY488" s="14" t="s">
        <v>150</v>
      </c>
      <c r="BE488" s="151">
        <f t="shared" si="120"/>
        <v>0</v>
      </c>
      <c r="BF488" s="151">
        <f t="shared" si="121"/>
        <v>0</v>
      </c>
      <c r="BG488" s="151">
        <f t="shared" si="122"/>
        <v>0</v>
      </c>
      <c r="BH488" s="151">
        <f t="shared" si="123"/>
        <v>0</v>
      </c>
      <c r="BI488" s="151">
        <f t="shared" si="124"/>
        <v>0</v>
      </c>
      <c r="BJ488" s="14" t="s">
        <v>158</v>
      </c>
      <c r="BK488" s="151">
        <f t="shared" si="125"/>
        <v>0</v>
      </c>
      <c r="BL488" s="14" t="s">
        <v>157</v>
      </c>
      <c r="BM488" s="150" t="s">
        <v>2189</v>
      </c>
    </row>
    <row r="489" spans="1:65" s="2" customFormat="1" ht="16.5" customHeight="1">
      <c r="A489" s="26"/>
      <c r="B489" s="138"/>
      <c r="C489" s="139" t="s">
        <v>2190</v>
      </c>
      <c r="D489" s="139" t="s">
        <v>153</v>
      </c>
      <c r="E489" s="140" t="s">
        <v>2184</v>
      </c>
      <c r="F489" s="141" t="s">
        <v>2185</v>
      </c>
      <c r="G489" s="142" t="s">
        <v>463</v>
      </c>
      <c r="H489" s="143">
        <v>32</v>
      </c>
      <c r="I489" s="144"/>
      <c r="J489" s="144"/>
      <c r="K489" s="145"/>
      <c r="L489" s="27"/>
      <c r="M489" s="146" t="s">
        <v>1</v>
      </c>
      <c r="N489" s="147" t="s">
        <v>33</v>
      </c>
      <c r="O489" s="148">
        <v>0</v>
      </c>
      <c r="P489" s="148">
        <f t="shared" si="117"/>
        <v>0</v>
      </c>
      <c r="Q489" s="148">
        <v>0</v>
      </c>
      <c r="R489" s="148">
        <f t="shared" si="118"/>
        <v>0</v>
      </c>
      <c r="S489" s="148">
        <v>0</v>
      </c>
      <c r="T489" s="149">
        <f t="shared" si="119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50" t="s">
        <v>157</v>
      </c>
      <c r="AT489" s="150" t="s">
        <v>153</v>
      </c>
      <c r="AU489" s="150" t="s">
        <v>158</v>
      </c>
      <c r="AY489" s="14" t="s">
        <v>150</v>
      </c>
      <c r="BE489" s="151">
        <f t="shared" si="120"/>
        <v>0</v>
      </c>
      <c r="BF489" s="151">
        <f t="shared" si="121"/>
        <v>0</v>
      </c>
      <c r="BG489" s="151">
        <f t="shared" si="122"/>
        <v>0</v>
      </c>
      <c r="BH489" s="151">
        <f t="shared" si="123"/>
        <v>0</v>
      </c>
      <c r="BI489" s="151">
        <f t="shared" si="124"/>
        <v>0</v>
      </c>
      <c r="BJ489" s="14" t="s">
        <v>158</v>
      </c>
      <c r="BK489" s="151">
        <f t="shared" si="125"/>
        <v>0</v>
      </c>
      <c r="BL489" s="14" t="s">
        <v>157</v>
      </c>
      <c r="BM489" s="150" t="s">
        <v>2191</v>
      </c>
    </row>
    <row r="490" spans="1:65" s="2" customFormat="1" ht="21.75" customHeight="1">
      <c r="A490" s="26"/>
      <c r="B490" s="138"/>
      <c r="C490" s="152" t="s">
        <v>1874</v>
      </c>
      <c r="D490" s="152" t="s">
        <v>188</v>
      </c>
      <c r="E490" s="153" t="s">
        <v>2192</v>
      </c>
      <c r="F490" s="154" t="s">
        <v>2193</v>
      </c>
      <c r="G490" s="155" t="s">
        <v>463</v>
      </c>
      <c r="H490" s="156">
        <v>32</v>
      </c>
      <c r="I490" s="157"/>
      <c r="J490" s="157"/>
      <c r="K490" s="158"/>
      <c r="L490" s="159"/>
      <c r="M490" s="160" t="s">
        <v>1</v>
      </c>
      <c r="N490" s="161" t="s">
        <v>33</v>
      </c>
      <c r="O490" s="148">
        <v>0</v>
      </c>
      <c r="P490" s="148">
        <f t="shared" si="117"/>
        <v>0</v>
      </c>
      <c r="Q490" s="148">
        <v>0</v>
      </c>
      <c r="R490" s="148">
        <f t="shared" si="118"/>
        <v>0</v>
      </c>
      <c r="S490" s="148">
        <v>0</v>
      </c>
      <c r="T490" s="149">
        <f t="shared" si="119"/>
        <v>0</v>
      </c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R490" s="150" t="s">
        <v>169</v>
      </c>
      <c r="AT490" s="150" t="s">
        <v>188</v>
      </c>
      <c r="AU490" s="150" t="s">
        <v>158</v>
      </c>
      <c r="AY490" s="14" t="s">
        <v>150</v>
      </c>
      <c r="BE490" s="151">
        <f t="shared" si="120"/>
        <v>0</v>
      </c>
      <c r="BF490" s="151">
        <f t="shared" si="121"/>
        <v>0</v>
      </c>
      <c r="BG490" s="151">
        <f t="shared" si="122"/>
        <v>0</v>
      </c>
      <c r="BH490" s="151">
        <f t="shared" si="123"/>
        <v>0</v>
      </c>
      <c r="BI490" s="151">
        <f t="shared" si="124"/>
        <v>0</v>
      </c>
      <c r="BJ490" s="14" t="s">
        <v>158</v>
      </c>
      <c r="BK490" s="151">
        <f t="shared" si="125"/>
        <v>0</v>
      </c>
      <c r="BL490" s="14" t="s">
        <v>157</v>
      </c>
      <c r="BM490" s="150" t="s">
        <v>2194</v>
      </c>
    </row>
    <row r="491" spans="1:65" s="2" customFormat="1" ht="21.75" customHeight="1">
      <c r="A491" s="26"/>
      <c r="B491" s="138"/>
      <c r="C491" s="139" t="s">
        <v>2195</v>
      </c>
      <c r="D491" s="139" t="s">
        <v>153</v>
      </c>
      <c r="E491" s="140" t="s">
        <v>2196</v>
      </c>
      <c r="F491" s="141" t="s">
        <v>2197</v>
      </c>
      <c r="G491" s="142" t="s">
        <v>463</v>
      </c>
      <c r="H491" s="143">
        <v>17</v>
      </c>
      <c r="I491" s="144"/>
      <c r="J491" s="144"/>
      <c r="K491" s="145"/>
      <c r="L491" s="27"/>
      <c r="M491" s="146" t="s">
        <v>1</v>
      </c>
      <c r="N491" s="147" t="s">
        <v>33</v>
      </c>
      <c r="O491" s="148">
        <v>0</v>
      </c>
      <c r="P491" s="148">
        <f t="shared" si="117"/>
        <v>0</v>
      </c>
      <c r="Q491" s="148">
        <v>0</v>
      </c>
      <c r="R491" s="148">
        <f t="shared" si="118"/>
        <v>0</v>
      </c>
      <c r="S491" s="148">
        <v>0</v>
      </c>
      <c r="T491" s="149">
        <f t="shared" si="119"/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50" t="s">
        <v>157</v>
      </c>
      <c r="AT491" s="150" t="s">
        <v>153</v>
      </c>
      <c r="AU491" s="150" t="s">
        <v>158</v>
      </c>
      <c r="AY491" s="14" t="s">
        <v>150</v>
      </c>
      <c r="BE491" s="151">
        <f t="shared" si="120"/>
        <v>0</v>
      </c>
      <c r="BF491" s="151">
        <f t="shared" si="121"/>
        <v>0</v>
      </c>
      <c r="BG491" s="151">
        <f t="shared" si="122"/>
        <v>0</v>
      </c>
      <c r="BH491" s="151">
        <f t="shared" si="123"/>
        <v>0</v>
      </c>
      <c r="BI491" s="151">
        <f t="shared" si="124"/>
        <v>0</v>
      </c>
      <c r="BJ491" s="14" t="s">
        <v>158</v>
      </c>
      <c r="BK491" s="151">
        <f t="shared" si="125"/>
        <v>0</v>
      </c>
      <c r="BL491" s="14" t="s">
        <v>157</v>
      </c>
      <c r="BM491" s="150" t="s">
        <v>2198</v>
      </c>
    </row>
    <row r="492" spans="1:65" s="2" customFormat="1" ht="16.5" customHeight="1">
      <c r="A492" s="26"/>
      <c r="B492" s="138"/>
      <c r="C492" s="152" t="s">
        <v>1877</v>
      </c>
      <c r="D492" s="152" t="s">
        <v>188</v>
      </c>
      <c r="E492" s="153" t="s">
        <v>2199</v>
      </c>
      <c r="F492" s="154" t="s">
        <v>2200</v>
      </c>
      <c r="G492" s="155" t="s">
        <v>463</v>
      </c>
      <c r="H492" s="156">
        <v>17</v>
      </c>
      <c r="I492" s="157"/>
      <c r="J492" s="157"/>
      <c r="K492" s="158"/>
      <c r="L492" s="159"/>
      <c r="M492" s="160" t="s">
        <v>1</v>
      </c>
      <c r="N492" s="161" t="s">
        <v>33</v>
      </c>
      <c r="O492" s="148">
        <v>0</v>
      </c>
      <c r="P492" s="148">
        <f t="shared" si="117"/>
        <v>0</v>
      </c>
      <c r="Q492" s="148">
        <v>0</v>
      </c>
      <c r="R492" s="148">
        <f t="shared" si="118"/>
        <v>0</v>
      </c>
      <c r="S492" s="148">
        <v>0</v>
      </c>
      <c r="T492" s="149">
        <f t="shared" si="119"/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50" t="s">
        <v>169</v>
      </c>
      <c r="AT492" s="150" t="s">
        <v>188</v>
      </c>
      <c r="AU492" s="150" t="s">
        <v>158</v>
      </c>
      <c r="AY492" s="14" t="s">
        <v>150</v>
      </c>
      <c r="BE492" s="151">
        <f t="shared" si="120"/>
        <v>0</v>
      </c>
      <c r="BF492" s="151">
        <f t="shared" si="121"/>
        <v>0</v>
      </c>
      <c r="BG492" s="151">
        <f t="shared" si="122"/>
        <v>0</v>
      </c>
      <c r="BH492" s="151">
        <f t="shared" si="123"/>
        <v>0</v>
      </c>
      <c r="BI492" s="151">
        <f t="shared" si="124"/>
        <v>0</v>
      </c>
      <c r="BJ492" s="14" t="s">
        <v>158</v>
      </c>
      <c r="BK492" s="151">
        <f t="shared" si="125"/>
        <v>0</v>
      </c>
      <c r="BL492" s="14" t="s">
        <v>157</v>
      </c>
      <c r="BM492" s="150" t="s">
        <v>2201</v>
      </c>
    </row>
    <row r="493" spans="1:65" s="2" customFormat="1" ht="16.5" customHeight="1">
      <c r="A493" s="26"/>
      <c r="B493" s="138"/>
      <c r="C493" s="139" t="s">
        <v>2202</v>
      </c>
      <c r="D493" s="139" t="s">
        <v>153</v>
      </c>
      <c r="E493" s="140" t="s">
        <v>2203</v>
      </c>
      <c r="F493" s="141" t="s">
        <v>2204</v>
      </c>
      <c r="G493" s="142" t="s">
        <v>463</v>
      </c>
      <c r="H493" s="143">
        <v>90</v>
      </c>
      <c r="I493" s="144"/>
      <c r="J493" s="144"/>
      <c r="K493" s="145"/>
      <c r="L493" s="27"/>
      <c r="M493" s="146" t="s">
        <v>1</v>
      </c>
      <c r="N493" s="147" t="s">
        <v>33</v>
      </c>
      <c r="O493" s="148">
        <v>0</v>
      </c>
      <c r="P493" s="148">
        <f t="shared" si="117"/>
        <v>0</v>
      </c>
      <c r="Q493" s="148">
        <v>0</v>
      </c>
      <c r="R493" s="148">
        <f t="shared" si="118"/>
        <v>0</v>
      </c>
      <c r="S493" s="148">
        <v>0</v>
      </c>
      <c r="T493" s="149">
        <f t="shared" si="119"/>
        <v>0</v>
      </c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R493" s="150" t="s">
        <v>157</v>
      </c>
      <c r="AT493" s="150" t="s">
        <v>153</v>
      </c>
      <c r="AU493" s="150" t="s">
        <v>158</v>
      </c>
      <c r="AY493" s="14" t="s">
        <v>150</v>
      </c>
      <c r="BE493" s="151">
        <f t="shared" si="120"/>
        <v>0</v>
      </c>
      <c r="BF493" s="151">
        <f t="shared" si="121"/>
        <v>0</v>
      </c>
      <c r="BG493" s="151">
        <f t="shared" si="122"/>
        <v>0</v>
      </c>
      <c r="BH493" s="151">
        <f t="shared" si="123"/>
        <v>0</v>
      </c>
      <c r="BI493" s="151">
        <f t="shared" si="124"/>
        <v>0</v>
      </c>
      <c r="BJ493" s="14" t="s">
        <v>158</v>
      </c>
      <c r="BK493" s="151">
        <f t="shared" si="125"/>
        <v>0</v>
      </c>
      <c r="BL493" s="14" t="s">
        <v>157</v>
      </c>
      <c r="BM493" s="150" t="s">
        <v>2205</v>
      </c>
    </row>
    <row r="494" spans="1:65" s="2" customFormat="1" ht="21.75" customHeight="1">
      <c r="A494" s="26"/>
      <c r="B494" s="138"/>
      <c r="C494" s="152" t="s">
        <v>877</v>
      </c>
      <c r="D494" s="152" t="s">
        <v>188</v>
      </c>
      <c r="E494" s="153" t="s">
        <v>2206</v>
      </c>
      <c r="F494" s="154" t="s">
        <v>2207</v>
      </c>
      <c r="G494" s="155" t="s">
        <v>463</v>
      </c>
      <c r="H494" s="156">
        <v>90</v>
      </c>
      <c r="I494" s="157"/>
      <c r="J494" s="157"/>
      <c r="K494" s="158"/>
      <c r="L494" s="159"/>
      <c r="M494" s="160" t="s">
        <v>1</v>
      </c>
      <c r="N494" s="161" t="s">
        <v>33</v>
      </c>
      <c r="O494" s="148">
        <v>0</v>
      </c>
      <c r="P494" s="148">
        <f t="shared" si="117"/>
        <v>0</v>
      </c>
      <c r="Q494" s="148">
        <v>0</v>
      </c>
      <c r="R494" s="148">
        <f t="shared" si="118"/>
        <v>0</v>
      </c>
      <c r="S494" s="148">
        <v>0</v>
      </c>
      <c r="T494" s="149">
        <f t="shared" si="119"/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50" t="s">
        <v>169</v>
      </c>
      <c r="AT494" s="150" t="s">
        <v>188</v>
      </c>
      <c r="AU494" s="150" t="s">
        <v>158</v>
      </c>
      <c r="AY494" s="14" t="s">
        <v>150</v>
      </c>
      <c r="BE494" s="151">
        <f t="shared" si="120"/>
        <v>0</v>
      </c>
      <c r="BF494" s="151">
        <f t="shared" si="121"/>
        <v>0</v>
      </c>
      <c r="BG494" s="151">
        <f t="shared" si="122"/>
        <v>0</v>
      </c>
      <c r="BH494" s="151">
        <f t="shared" si="123"/>
        <v>0</v>
      </c>
      <c r="BI494" s="151">
        <f t="shared" si="124"/>
        <v>0</v>
      </c>
      <c r="BJ494" s="14" t="s">
        <v>158</v>
      </c>
      <c r="BK494" s="151">
        <f t="shared" si="125"/>
        <v>0</v>
      </c>
      <c r="BL494" s="14" t="s">
        <v>157</v>
      </c>
      <c r="BM494" s="150" t="s">
        <v>2208</v>
      </c>
    </row>
    <row r="495" spans="1:65" s="2" customFormat="1" ht="16.5" customHeight="1">
      <c r="A495" s="26"/>
      <c r="B495" s="138"/>
      <c r="C495" s="139" t="s">
        <v>2209</v>
      </c>
      <c r="D495" s="139" t="s">
        <v>153</v>
      </c>
      <c r="E495" s="140" t="s">
        <v>2210</v>
      </c>
      <c r="F495" s="141" t="s">
        <v>2211</v>
      </c>
      <c r="G495" s="142" t="s">
        <v>463</v>
      </c>
      <c r="H495" s="143">
        <v>8</v>
      </c>
      <c r="I495" s="144"/>
      <c r="J495" s="144"/>
      <c r="K495" s="145"/>
      <c r="L495" s="27"/>
      <c r="M495" s="146" t="s">
        <v>1</v>
      </c>
      <c r="N495" s="147" t="s">
        <v>33</v>
      </c>
      <c r="O495" s="148">
        <v>0</v>
      </c>
      <c r="P495" s="148">
        <f t="shared" si="117"/>
        <v>0</v>
      </c>
      <c r="Q495" s="148">
        <v>0</v>
      </c>
      <c r="R495" s="148">
        <f t="shared" si="118"/>
        <v>0</v>
      </c>
      <c r="S495" s="148">
        <v>0</v>
      </c>
      <c r="T495" s="149">
        <f t="shared" si="119"/>
        <v>0</v>
      </c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R495" s="150" t="s">
        <v>157</v>
      </c>
      <c r="AT495" s="150" t="s">
        <v>153</v>
      </c>
      <c r="AU495" s="150" t="s">
        <v>158</v>
      </c>
      <c r="AY495" s="14" t="s">
        <v>150</v>
      </c>
      <c r="BE495" s="151">
        <f t="shared" si="120"/>
        <v>0</v>
      </c>
      <c r="BF495" s="151">
        <f t="shared" si="121"/>
        <v>0</v>
      </c>
      <c r="BG495" s="151">
        <f t="shared" si="122"/>
        <v>0</v>
      </c>
      <c r="BH495" s="151">
        <f t="shared" si="123"/>
        <v>0</v>
      </c>
      <c r="BI495" s="151">
        <f t="shared" si="124"/>
        <v>0</v>
      </c>
      <c r="BJ495" s="14" t="s">
        <v>158</v>
      </c>
      <c r="BK495" s="151">
        <f t="shared" si="125"/>
        <v>0</v>
      </c>
      <c r="BL495" s="14" t="s">
        <v>157</v>
      </c>
      <c r="BM495" s="150" t="s">
        <v>2212</v>
      </c>
    </row>
    <row r="496" spans="1:65" s="2" customFormat="1" ht="16.5" customHeight="1">
      <c r="A496" s="26"/>
      <c r="B496" s="138"/>
      <c r="C496" s="152" t="s">
        <v>880</v>
      </c>
      <c r="D496" s="152" t="s">
        <v>188</v>
      </c>
      <c r="E496" s="153" t="s">
        <v>2213</v>
      </c>
      <c r="F496" s="154" t="s">
        <v>2214</v>
      </c>
      <c r="G496" s="155" t="s">
        <v>463</v>
      </c>
      <c r="H496" s="156">
        <v>8</v>
      </c>
      <c r="I496" s="157"/>
      <c r="J496" s="157"/>
      <c r="K496" s="158"/>
      <c r="L496" s="159"/>
      <c r="M496" s="160" t="s">
        <v>1</v>
      </c>
      <c r="N496" s="161" t="s">
        <v>33</v>
      </c>
      <c r="O496" s="148">
        <v>0</v>
      </c>
      <c r="P496" s="148">
        <f t="shared" si="117"/>
        <v>0</v>
      </c>
      <c r="Q496" s="148">
        <v>0</v>
      </c>
      <c r="R496" s="148">
        <f t="shared" si="118"/>
        <v>0</v>
      </c>
      <c r="S496" s="148">
        <v>0</v>
      </c>
      <c r="T496" s="149">
        <f t="shared" si="119"/>
        <v>0</v>
      </c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R496" s="150" t="s">
        <v>169</v>
      </c>
      <c r="AT496" s="150" t="s">
        <v>188</v>
      </c>
      <c r="AU496" s="150" t="s">
        <v>158</v>
      </c>
      <c r="AY496" s="14" t="s">
        <v>150</v>
      </c>
      <c r="BE496" s="151">
        <f t="shared" si="120"/>
        <v>0</v>
      </c>
      <c r="BF496" s="151">
        <f t="shared" si="121"/>
        <v>0</v>
      </c>
      <c r="BG496" s="151">
        <f t="shared" si="122"/>
        <v>0</v>
      </c>
      <c r="BH496" s="151">
        <f t="shared" si="123"/>
        <v>0</v>
      </c>
      <c r="BI496" s="151">
        <f t="shared" si="124"/>
        <v>0</v>
      </c>
      <c r="BJ496" s="14" t="s">
        <v>158</v>
      </c>
      <c r="BK496" s="151">
        <f t="shared" si="125"/>
        <v>0</v>
      </c>
      <c r="BL496" s="14" t="s">
        <v>157</v>
      </c>
      <c r="BM496" s="150" t="s">
        <v>2215</v>
      </c>
    </row>
    <row r="497" spans="1:65" s="2" customFormat="1" ht="16.5" customHeight="1">
      <c r="A497" s="26"/>
      <c r="B497" s="138"/>
      <c r="C497" s="139" t="s">
        <v>2216</v>
      </c>
      <c r="D497" s="139" t="s">
        <v>153</v>
      </c>
      <c r="E497" s="140" t="s">
        <v>2217</v>
      </c>
      <c r="F497" s="141" t="s">
        <v>2218</v>
      </c>
      <c r="G497" s="142" t="s">
        <v>463</v>
      </c>
      <c r="H497" s="143">
        <v>16</v>
      </c>
      <c r="I497" s="144"/>
      <c r="J497" s="144"/>
      <c r="K497" s="145"/>
      <c r="L497" s="27"/>
      <c r="M497" s="146" t="s">
        <v>1</v>
      </c>
      <c r="N497" s="147" t="s">
        <v>33</v>
      </c>
      <c r="O497" s="148">
        <v>0</v>
      </c>
      <c r="P497" s="148">
        <f t="shared" si="117"/>
        <v>0</v>
      </c>
      <c r="Q497" s="148">
        <v>0</v>
      </c>
      <c r="R497" s="148">
        <f t="shared" si="118"/>
        <v>0</v>
      </c>
      <c r="S497" s="148">
        <v>0</v>
      </c>
      <c r="T497" s="149">
        <f t="shared" si="119"/>
        <v>0</v>
      </c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R497" s="150" t="s">
        <v>157</v>
      </c>
      <c r="AT497" s="150" t="s">
        <v>153</v>
      </c>
      <c r="AU497" s="150" t="s">
        <v>158</v>
      </c>
      <c r="AY497" s="14" t="s">
        <v>150</v>
      </c>
      <c r="BE497" s="151">
        <f t="shared" si="120"/>
        <v>0</v>
      </c>
      <c r="BF497" s="151">
        <f t="shared" si="121"/>
        <v>0</v>
      </c>
      <c r="BG497" s="151">
        <f t="shared" si="122"/>
        <v>0</v>
      </c>
      <c r="BH497" s="151">
        <f t="shared" si="123"/>
        <v>0</v>
      </c>
      <c r="BI497" s="151">
        <f t="shared" si="124"/>
        <v>0</v>
      </c>
      <c r="BJ497" s="14" t="s">
        <v>158</v>
      </c>
      <c r="BK497" s="151">
        <f t="shared" si="125"/>
        <v>0</v>
      </c>
      <c r="BL497" s="14" t="s">
        <v>157</v>
      </c>
      <c r="BM497" s="150" t="s">
        <v>2219</v>
      </c>
    </row>
    <row r="498" spans="1:65" s="2" customFormat="1" ht="16.5" customHeight="1">
      <c r="A498" s="26"/>
      <c r="B498" s="138"/>
      <c r="C498" s="152" t="s">
        <v>884</v>
      </c>
      <c r="D498" s="152" t="s">
        <v>188</v>
      </c>
      <c r="E498" s="153" t="s">
        <v>2220</v>
      </c>
      <c r="F498" s="154" t="s">
        <v>2221</v>
      </c>
      <c r="G498" s="155" t="s">
        <v>463</v>
      </c>
      <c r="H498" s="156">
        <v>16</v>
      </c>
      <c r="I498" s="157"/>
      <c r="J498" s="157"/>
      <c r="K498" s="158"/>
      <c r="L498" s="159"/>
      <c r="M498" s="160" t="s">
        <v>1</v>
      </c>
      <c r="N498" s="161" t="s">
        <v>33</v>
      </c>
      <c r="O498" s="148">
        <v>0</v>
      </c>
      <c r="P498" s="148">
        <f t="shared" si="117"/>
        <v>0</v>
      </c>
      <c r="Q498" s="148">
        <v>0</v>
      </c>
      <c r="R498" s="148">
        <f t="shared" si="118"/>
        <v>0</v>
      </c>
      <c r="S498" s="148">
        <v>0</v>
      </c>
      <c r="T498" s="149">
        <f t="shared" si="119"/>
        <v>0</v>
      </c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R498" s="150" t="s">
        <v>169</v>
      </c>
      <c r="AT498" s="150" t="s">
        <v>188</v>
      </c>
      <c r="AU498" s="150" t="s">
        <v>158</v>
      </c>
      <c r="AY498" s="14" t="s">
        <v>150</v>
      </c>
      <c r="BE498" s="151">
        <f t="shared" si="120"/>
        <v>0</v>
      </c>
      <c r="BF498" s="151">
        <f t="shared" si="121"/>
        <v>0</v>
      </c>
      <c r="BG498" s="151">
        <f t="shared" si="122"/>
        <v>0</v>
      </c>
      <c r="BH498" s="151">
        <f t="shared" si="123"/>
        <v>0</v>
      </c>
      <c r="BI498" s="151">
        <f t="shared" si="124"/>
        <v>0</v>
      </c>
      <c r="BJ498" s="14" t="s">
        <v>158</v>
      </c>
      <c r="BK498" s="151">
        <f t="shared" si="125"/>
        <v>0</v>
      </c>
      <c r="BL498" s="14" t="s">
        <v>157</v>
      </c>
      <c r="BM498" s="150" t="s">
        <v>2222</v>
      </c>
    </row>
    <row r="499" spans="1:65" s="2" customFormat="1" ht="21.75" customHeight="1">
      <c r="A499" s="26"/>
      <c r="B499" s="138"/>
      <c r="C499" s="139" t="s">
        <v>2223</v>
      </c>
      <c r="D499" s="139" t="s">
        <v>153</v>
      </c>
      <c r="E499" s="140" t="s">
        <v>2224</v>
      </c>
      <c r="F499" s="141" t="s">
        <v>2225</v>
      </c>
      <c r="G499" s="142" t="s">
        <v>205</v>
      </c>
      <c r="H499" s="143">
        <v>160</v>
      </c>
      <c r="I499" s="144"/>
      <c r="J499" s="144"/>
      <c r="K499" s="145"/>
      <c r="L499" s="27"/>
      <c r="M499" s="146" t="s">
        <v>1</v>
      </c>
      <c r="N499" s="147" t="s">
        <v>33</v>
      </c>
      <c r="O499" s="148">
        <v>0</v>
      </c>
      <c r="P499" s="148">
        <f t="shared" si="117"/>
        <v>0</v>
      </c>
      <c r="Q499" s="148">
        <v>0</v>
      </c>
      <c r="R499" s="148">
        <f t="shared" si="118"/>
        <v>0</v>
      </c>
      <c r="S499" s="148">
        <v>0</v>
      </c>
      <c r="T499" s="149">
        <f t="shared" si="119"/>
        <v>0</v>
      </c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R499" s="150" t="s">
        <v>157</v>
      </c>
      <c r="AT499" s="150" t="s">
        <v>153</v>
      </c>
      <c r="AU499" s="150" t="s">
        <v>158</v>
      </c>
      <c r="AY499" s="14" t="s">
        <v>150</v>
      </c>
      <c r="BE499" s="151">
        <f t="shared" si="120"/>
        <v>0</v>
      </c>
      <c r="BF499" s="151">
        <f t="shared" si="121"/>
        <v>0</v>
      </c>
      <c r="BG499" s="151">
        <f t="shared" si="122"/>
        <v>0</v>
      </c>
      <c r="BH499" s="151">
        <f t="shared" si="123"/>
        <v>0</v>
      </c>
      <c r="BI499" s="151">
        <f t="shared" si="124"/>
        <v>0</v>
      </c>
      <c r="BJ499" s="14" t="s">
        <v>158</v>
      </c>
      <c r="BK499" s="151">
        <f t="shared" si="125"/>
        <v>0</v>
      </c>
      <c r="BL499" s="14" t="s">
        <v>157</v>
      </c>
      <c r="BM499" s="150" t="s">
        <v>2226</v>
      </c>
    </row>
    <row r="500" spans="1:65" s="2" customFormat="1" ht="16.5" customHeight="1">
      <c r="A500" s="26"/>
      <c r="B500" s="138"/>
      <c r="C500" s="152" t="s">
        <v>887</v>
      </c>
      <c r="D500" s="152" t="s">
        <v>188</v>
      </c>
      <c r="E500" s="153" t="s">
        <v>2227</v>
      </c>
      <c r="F500" s="154" t="s">
        <v>2228</v>
      </c>
      <c r="G500" s="155" t="s">
        <v>980</v>
      </c>
      <c r="H500" s="156">
        <v>22.4</v>
      </c>
      <c r="I500" s="157"/>
      <c r="J500" s="157"/>
      <c r="K500" s="158"/>
      <c r="L500" s="159"/>
      <c r="M500" s="160" t="s">
        <v>1</v>
      </c>
      <c r="N500" s="161" t="s">
        <v>33</v>
      </c>
      <c r="O500" s="148">
        <v>0</v>
      </c>
      <c r="P500" s="148">
        <f t="shared" si="117"/>
        <v>0</v>
      </c>
      <c r="Q500" s="148">
        <v>0</v>
      </c>
      <c r="R500" s="148">
        <f t="shared" si="118"/>
        <v>0</v>
      </c>
      <c r="S500" s="148">
        <v>0</v>
      </c>
      <c r="T500" s="149">
        <f t="shared" si="119"/>
        <v>0</v>
      </c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R500" s="150" t="s">
        <v>169</v>
      </c>
      <c r="AT500" s="150" t="s">
        <v>188</v>
      </c>
      <c r="AU500" s="150" t="s">
        <v>158</v>
      </c>
      <c r="AY500" s="14" t="s">
        <v>150</v>
      </c>
      <c r="BE500" s="151">
        <f t="shared" si="120"/>
        <v>0</v>
      </c>
      <c r="BF500" s="151">
        <f t="shared" si="121"/>
        <v>0</v>
      </c>
      <c r="BG500" s="151">
        <f t="shared" si="122"/>
        <v>0</v>
      </c>
      <c r="BH500" s="151">
        <f t="shared" si="123"/>
        <v>0</v>
      </c>
      <c r="BI500" s="151">
        <f t="shared" si="124"/>
        <v>0</v>
      </c>
      <c r="BJ500" s="14" t="s">
        <v>158</v>
      </c>
      <c r="BK500" s="151">
        <f t="shared" si="125"/>
        <v>0</v>
      </c>
      <c r="BL500" s="14" t="s">
        <v>157</v>
      </c>
      <c r="BM500" s="150" t="s">
        <v>2229</v>
      </c>
    </row>
    <row r="501" spans="1:65" s="2" customFormat="1" ht="21.75" customHeight="1">
      <c r="A501" s="26"/>
      <c r="B501" s="138"/>
      <c r="C501" s="139" t="s">
        <v>2230</v>
      </c>
      <c r="D501" s="139" t="s">
        <v>153</v>
      </c>
      <c r="E501" s="140" t="s">
        <v>2224</v>
      </c>
      <c r="F501" s="141" t="s">
        <v>2225</v>
      </c>
      <c r="G501" s="142" t="s">
        <v>205</v>
      </c>
      <c r="H501" s="143">
        <v>120</v>
      </c>
      <c r="I501" s="144"/>
      <c r="J501" s="144"/>
      <c r="K501" s="145"/>
      <c r="L501" s="27"/>
      <c r="M501" s="146" t="s">
        <v>1</v>
      </c>
      <c r="N501" s="147" t="s">
        <v>33</v>
      </c>
      <c r="O501" s="148">
        <v>0</v>
      </c>
      <c r="P501" s="148">
        <f t="shared" si="117"/>
        <v>0</v>
      </c>
      <c r="Q501" s="148">
        <v>0</v>
      </c>
      <c r="R501" s="148">
        <f t="shared" si="118"/>
        <v>0</v>
      </c>
      <c r="S501" s="148">
        <v>0</v>
      </c>
      <c r="T501" s="149">
        <f t="shared" si="119"/>
        <v>0</v>
      </c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R501" s="150" t="s">
        <v>157</v>
      </c>
      <c r="AT501" s="150" t="s">
        <v>153</v>
      </c>
      <c r="AU501" s="150" t="s">
        <v>158</v>
      </c>
      <c r="AY501" s="14" t="s">
        <v>150</v>
      </c>
      <c r="BE501" s="151">
        <f t="shared" si="120"/>
        <v>0</v>
      </c>
      <c r="BF501" s="151">
        <f t="shared" si="121"/>
        <v>0</v>
      </c>
      <c r="BG501" s="151">
        <f t="shared" si="122"/>
        <v>0</v>
      </c>
      <c r="BH501" s="151">
        <f t="shared" si="123"/>
        <v>0</v>
      </c>
      <c r="BI501" s="151">
        <f t="shared" si="124"/>
        <v>0</v>
      </c>
      <c r="BJ501" s="14" t="s">
        <v>158</v>
      </c>
      <c r="BK501" s="151">
        <f t="shared" si="125"/>
        <v>0</v>
      </c>
      <c r="BL501" s="14" t="s">
        <v>157</v>
      </c>
      <c r="BM501" s="150" t="s">
        <v>2231</v>
      </c>
    </row>
    <row r="502" spans="1:65" s="2" customFormat="1" ht="21.75" customHeight="1">
      <c r="A502" s="26"/>
      <c r="B502" s="138"/>
      <c r="C502" s="152" t="s">
        <v>894</v>
      </c>
      <c r="D502" s="152" t="s">
        <v>188</v>
      </c>
      <c r="E502" s="153" t="s">
        <v>2232</v>
      </c>
      <c r="F502" s="154" t="s">
        <v>2233</v>
      </c>
      <c r="G502" s="155" t="s">
        <v>205</v>
      </c>
      <c r="H502" s="156">
        <v>126</v>
      </c>
      <c r="I502" s="157"/>
      <c r="J502" s="157"/>
      <c r="K502" s="158"/>
      <c r="L502" s="159"/>
      <c r="M502" s="160" t="s">
        <v>1</v>
      </c>
      <c r="N502" s="161" t="s">
        <v>33</v>
      </c>
      <c r="O502" s="148">
        <v>0</v>
      </c>
      <c r="P502" s="148">
        <f t="shared" si="117"/>
        <v>0</v>
      </c>
      <c r="Q502" s="148">
        <v>0</v>
      </c>
      <c r="R502" s="148">
        <f t="shared" si="118"/>
        <v>0</v>
      </c>
      <c r="S502" s="148">
        <v>0</v>
      </c>
      <c r="T502" s="149">
        <f t="shared" si="119"/>
        <v>0</v>
      </c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R502" s="150" t="s">
        <v>169</v>
      </c>
      <c r="AT502" s="150" t="s">
        <v>188</v>
      </c>
      <c r="AU502" s="150" t="s">
        <v>158</v>
      </c>
      <c r="AY502" s="14" t="s">
        <v>150</v>
      </c>
      <c r="BE502" s="151">
        <f t="shared" si="120"/>
        <v>0</v>
      </c>
      <c r="BF502" s="151">
        <f t="shared" si="121"/>
        <v>0</v>
      </c>
      <c r="BG502" s="151">
        <f t="shared" si="122"/>
        <v>0</v>
      </c>
      <c r="BH502" s="151">
        <f t="shared" si="123"/>
        <v>0</v>
      </c>
      <c r="BI502" s="151">
        <f t="shared" si="124"/>
        <v>0</v>
      </c>
      <c r="BJ502" s="14" t="s">
        <v>158</v>
      </c>
      <c r="BK502" s="151">
        <f t="shared" si="125"/>
        <v>0</v>
      </c>
      <c r="BL502" s="14" t="s">
        <v>157</v>
      </c>
      <c r="BM502" s="150" t="s">
        <v>2234</v>
      </c>
    </row>
    <row r="503" spans="1:65" s="12" customFormat="1" ht="25.9" customHeight="1">
      <c r="B503" s="126"/>
      <c r="D503" s="127" t="s">
        <v>66</v>
      </c>
      <c r="E503" s="128" t="s">
        <v>1168</v>
      </c>
      <c r="F503" s="128" t="s">
        <v>1169</v>
      </c>
      <c r="J503" s="129"/>
      <c r="L503" s="126"/>
      <c r="M503" s="130"/>
      <c r="N503" s="131"/>
      <c r="O503" s="131"/>
      <c r="P503" s="132">
        <f>P504</f>
        <v>0</v>
      </c>
      <c r="Q503" s="131"/>
      <c r="R503" s="132">
        <f>R504</f>
        <v>0</v>
      </c>
      <c r="S503" s="131"/>
      <c r="T503" s="133">
        <f>T504</f>
        <v>0</v>
      </c>
      <c r="AR503" s="127" t="s">
        <v>157</v>
      </c>
      <c r="AT503" s="134" t="s">
        <v>66</v>
      </c>
      <c r="AU503" s="134" t="s">
        <v>67</v>
      </c>
      <c r="AY503" s="127" t="s">
        <v>150</v>
      </c>
      <c r="BK503" s="135">
        <f>BK504</f>
        <v>0</v>
      </c>
    </row>
    <row r="504" spans="1:65" s="12" customFormat="1" ht="22.9" customHeight="1">
      <c r="B504" s="126"/>
      <c r="D504" s="127" t="s">
        <v>66</v>
      </c>
      <c r="E504" s="136" t="s">
        <v>1170</v>
      </c>
      <c r="F504" s="136" t="s">
        <v>1169</v>
      </c>
      <c r="J504" s="137"/>
      <c r="L504" s="126"/>
      <c r="M504" s="130"/>
      <c r="N504" s="131"/>
      <c r="O504" s="131"/>
      <c r="P504" s="132">
        <f>SUM(P505:P511)</f>
        <v>0</v>
      </c>
      <c r="Q504" s="131"/>
      <c r="R504" s="132">
        <f>SUM(R505:R511)</f>
        <v>0</v>
      </c>
      <c r="S504" s="131"/>
      <c r="T504" s="133">
        <f>SUM(T505:T511)</f>
        <v>0</v>
      </c>
      <c r="AR504" s="127" t="s">
        <v>75</v>
      </c>
      <c r="AT504" s="134" t="s">
        <v>66</v>
      </c>
      <c r="AU504" s="134" t="s">
        <v>75</v>
      </c>
      <c r="AY504" s="127" t="s">
        <v>150</v>
      </c>
      <c r="BK504" s="135">
        <f>SUM(BK505:BK511)</f>
        <v>0</v>
      </c>
    </row>
    <row r="505" spans="1:65" s="2" customFormat="1" ht="16.5" customHeight="1">
      <c r="A505" s="26"/>
      <c r="B505" s="138"/>
      <c r="C505" s="139" t="s">
        <v>2235</v>
      </c>
      <c r="D505" s="139" t="s">
        <v>153</v>
      </c>
      <c r="E505" s="140" t="s">
        <v>2236</v>
      </c>
      <c r="F505" s="141" t="s">
        <v>2237</v>
      </c>
      <c r="G505" s="142" t="s">
        <v>228</v>
      </c>
      <c r="H505" s="143">
        <v>1</v>
      </c>
      <c r="I505" s="144"/>
      <c r="J505" s="144"/>
      <c r="K505" s="145"/>
      <c r="L505" s="27"/>
      <c r="M505" s="146" t="s">
        <v>1</v>
      </c>
      <c r="N505" s="147" t="s">
        <v>33</v>
      </c>
      <c r="O505" s="148">
        <v>0</v>
      </c>
      <c r="P505" s="148">
        <f t="shared" ref="P505:P511" si="126">O505*H505</f>
        <v>0</v>
      </c>
      <c r="Q505" s="148">
        <v>0</v>
      </c>
      <c r="R505" s="148">
        <f t="shared" ref="R505:R511" si="127">Q505*H505</f>
        <v>0</v>
      </c>
      <c r="S505" s="148">
        <v>0</v>
      </c>
      <c r="T505" s="149">
        <f t="shared" ref="T505:T511" si="128">S505*H505</f>
        <v>0</v>
      </c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R505" s="150" t="s">
        <v>157</v>
      </c>
      <c r="AT505" s="150" t="s">
        <v>153</v>
      </c>
      <c r="AU505" s="150" t="s">
        <v>158</v>
      </c>
      <c r="AY505" s="14" t="s">
        <v>150</v>
      </c>
      <c r="BE505" s="151">
        <f t="shared" ref="BE505:BE511" si="129">IF(N505="základná",J505,0)</f>
        <v>0</v>
      </c>
      <c r="BF505" s="151">
        <f t="shared" ref="BF505:BF511" si="130">IF(N505="znížená",J505,0)</f>
        <v>0</v>
      </c>
      <c r="BG505" s="151">
        <f t="shared" ref="BG505:BG511" si="131">IF(N505="zákl. prenesená",J505,0)</f>
        <v>0</v>
      </c>
      <c r="BH505" s="151">
        <f t="shared" ref="BH505:BH511" si="132">IF(N505="zníž. prenesená",J505,0)</f>
        <v>0</v>
      </c>
      <c r="BI505" s="151">
        <f t="shared" ref="BI505:BI511" si="133">IF(N505="nulová",J505,0)</f>
        <v>0</v>
      </c>
      <c r="BJ505" s="14" t="s">
        <v>158</v>
      </c>
      <c r="BK505" s="151">
        <f t="shared" ref="BK505:BK511" si="134">ROUND(I505*H505,2)</f>
        <v>0</v>
      </c>
      <c r="BL505" s="14" t="s">
        <v>157</v>
      </c>
      <c r="BM505" s="150" t="s">
        <v>2238</v>
      </c>
    </row>
    <row r="506" spans="1:65" s="2" customFormat="1" ht="16.5" customHeight="1">
      <c r="A506" s="26"/>
      <c r="B506" s="138"/>
      <c r="C506" s="139" t="s">
        <v>898</v>
      </c>
      <c r="D506" s="139" t="s">
        <v>153</v>
      </c>
      <c r="E506" s="140" t="s">
        <v>2239</v>
      </c>
      <c r="F506" s="141" t="s">
        <v>2240</v>
      </c>
      <c r="G506" s="142" t="s">
        <v>554</v>
      </c>
      <c r="H506" s="143">
        <v>472.66500000000002</v>
      </c>
      <c r="I506" s="144"/>
      <c r="J506" s="144"/>
      <c r="K506" s="145"/>
      <c r="L506" s="27"/>
      <c r="M506" s="146" t="s">
        <v>1</v>
      </c>
      <c r="N506" s="147" t="s">
        <v>33</v>
      </c>
      <c r="O506" s="148">
        <v>0</v>
      </c>
      <c r="P506" s="148">
        <f t="shared" si="126"/>
        <v>0</v>
      </c>
      <c r="Q506" s="148">
        <v>0</v>
      </c>
      <c r="R506" s="148">
        <f t="shared" si="127"/>
        <v>0</v>
      </c>
      <c r="S506" s="148">
        <v>0</v>
      </c>
      <c r="T506" s="149">
        <f t="shared" si="128"/>
        <v>0</v>
      </c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R506" s="150" t="s">
        <v>157</v>
      </c>
      <c r="AT506" s="150" t="s">
        <v>153</v>
      </c>
      <c r="AU506" s="150" t="s">
        <v>158</v>
      </c>
      <c r="AY506" s="14" t="s">
        <v>150</v>
      </c>
      <c r="BE506" s="151">
        <f t="shared" si="129"/>
        <v>0</v>
      </c>
      <c r="BF506" s="151">
        <f t="shared" si="130"/>
        <v>0</v>
      </c>
      <c r="BG506" s="151">
        <f t="shared" si="131"/>
        <v>0</v>
      </c>
      <c r="BH506" s="151">
        <f t="shared" si="132"/>
        <v>0</v>
      </c>
      <c r="BI506" s="151">
        <f t="shared" si="133"/>
        <v>0</v>
      </c>
      <c r="BJ506" s="14" t="s">
        <v>158</v>
      </c>
      <c r="BK506" s="151">
        <f t="shared" si="134"/>
        <v>0</v>
      </c>
      <c r="BL506" s="14" t="s">
        <v>157</v>
      </c>
      <c r="BM506" s="150" t="s">
        <v>2241</v>
      </c>
    </row>
    <row r="507" spans="1:65" s="2" customFormat="1" ht="16.5" customHeight="1">
      <c r="A507" s="26"/>
      <c r="B507" s="138"/>
      <c r="C507" s="139" t="s">
        <v>2242</v>
      </c>
      <c r="D507" s="139" t="s">
        <v>153</v>
      </c>
      <c r="E507" s="140" t="s">
        <v>2243</v>
      </c>
      <c r="F507" s="141" t="s">
        <v>2244</v>
      </c>
      <c r="G507" s="142" t="s">
        <v>554</v>
      </c>
      <c r="H507" s="143">
        <v>262.33499999999998</v>
      </c>
      <c r="I507" s="144"/>
      <c r="J507" s="144"/>
      <c r="K507" s="145"/>
      <c r="L507" s="27"/>
      <c r="M507" s="146" t="s">
        <v>1</v>
      </c>
      <c r="N507" s="147" t="s">
        <v>33</v>
      </c>
      <c r="O507" s="148">
        <v>0</v>
      </c>
      <c r="P507" s="148">
        <f t="shared" si="126"/>
        <v>0</v>
      </c>
      <c r="Q507" s="148">
        <v>0</v>
      </c>
      <c r="R507" s="148">
        <f t="shared" si="127"/>
        <v>0</v>
      </c>
      <c r="S507" s="148">
        <v>0</v>
      </c>
      <c r="T507" s="149">
        <f t="shared" si="128"/>
        <v>0</v>
      </c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R507" s="150" t="s">
        <v>157</v>
      </c>
      <c r="AT507" s="150" t="s">
        <v>153</v>
      </c>
      <c r="AU507" s="150" t="s">
        <v>158</v>
      </c>
      <c r="AY507" s="14" t="s">
        <v>150</v>
      </c>
      <c r="BE507" s="151">
        <f t="shared" si="129"/>
        <v>0</v>
      </c>
      <c r="BF507" s="151">
        <f t="shared" si="130"/>
        <v>0</v>
      </c>
      <c r="BG507" s="151">
        <f t="shared" si="131"/>
        <v>0</v>
      </c>
      <c r="BH507" s="151">
        <f t="shared" si="132"/>
        <v>0</v>
      </c>
      <c r="BI507" s="151">
        <f t="shared" si="133"/>
        <v>0</v>
      </c>
      <c r="BJ507" s="14" t="s">
        <v>158</v>
      </c>
      <c r="BK507" s="151">
        <f t="shared" si="134"/>
        <v>0</v>
      </c>
      <c r="BL507" s="14" t="s">
        <v>157</v>
      </c>
      <c r="BM507" s="150" t="s">
        <v>2245</v>
      </c>
    </row>
    <row r="508" spans="1:65" s="2" customFormat="1" ht="21.75" customHeight="1">
      <c r="A508" s="26"/>
      <c r="B508" s="138"/>
      <c r="C508" s="139" t="s">
        <v>903</v>
      </c>
      <c r="D508" s="139" t="s">
        <v>153</v>
      </c>
      <c r="E508" s="140" t="s">
        <v>2246</v>
      </c>
      <c r="F508" s="141" t="s">
        <v>2247</v>
      </c>
      <c r="G508" s="142" t="s">
        <v>228</v>
      </c>
      <c r="H508" s="143">
        <v>1</v>
      </c>
      <c r="I508" s="144"/>
      <c r="J508" s="144"/>
      <c r="K508" s="145"/>
      <c r="L508" s="27"/>
      <c r="M508" s="146" t="s">
        <v>1</v>
      </c>
      <c r="N508" s="147" t="s">
        <v>33</v>
      </c>
      <c r="O508" s="148">
        <v>0</v>
      </c>
      <c r="P508" s="148">
        <f t="shared" si="126"/>
        <v>0</v>
      </c>
      <c r="Q508" s="148">
        <v>0</v>
      </c>
      <c r="R508" s="148">
        <f t="shared" si="127"/>
        <v>0</v>
      </c>
      <c r="S508" s="148">
        <v>0</v>
      </c>
      <c r="T508" s="149">
        <f t="shared" si="128"/>
        <v>0</v>
      </c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R508" s="150" t="s">
        <v>157</v>
      </c>
      <c r="AT508" s="150" t="s">
        <v>153</v>
      </c>
      <c r="AU508" s="150" t="s">
        <v>158</v>
      </c>
      <c r="AY508" s="14" t="s">
        <v>150</v>
      </c>
      <c r="BE508" s="151">
        <f t="shared" si="129"/>
        <v>0</v>
      </c>
      <c r="BF508" s="151">
        <f t="shared" si="130"/>
        <v>0</v>
      </c>
      <c r="BG508" s="151">
        <f t="shared" si="131"/>
        <v>0</v>
      </c>
      <c r="BH508" s="151">
        <f t="shared" si="132"/>
        <v>0</v>
      </c>
      <c r="BI508" s="151">
        <f t="shared" si="133"/>
        <v>0</v>
      </c>
      <c r="BJ508" s="14" t="s">
        <v>158</v>
      </c>
      <c r="BK508" s="151">
        <f t="shared" si="134"/>
        <v>0</v>
      </c>
      <c r="BL508" s="14" t="s">
        <v>157</v>
      </c>
      <c r="BM508" s="150" t="s">
        <v>2248</v>
      </c>
    </row>
    <row r="509" spans="1:65" s="2" customFormat="1" ht="16.5" customHeight="1">
      <c r="A509" s="26"/>
      <c r="B509" s="138"/>
      <c r="C509" s="139" t="s">
        <v>2249</v>
      </c>
      <c r="D509" s="139" t="s">
        <v>153</v>
      </c>
      <c r="E509" s="140" t="s">
        <v>2250</v>
      </c>
      <c r="F509" s="141" t="s">
        <v>2251</v>
      </c>
      <c r="G509" s="142" t="s">
        <v>228</v>
      </c>
      <c r="H509" s="143">
        <v>1</v>
      </c>
      <c r="I509" s="144"/>
      <c r="J509" s="144"/>
      <c r="K509" s="145"/>
      <c r="L509" s="27"/>
      <c r="M509" s="146" t="s">
        <v>1</v>
      </c>
      <c r="N509" s="147" t="s">
        <v>33</v>
      </c>
      <c r="O509" s="148">
        <v>0</v>
      </c>
      <c r="P509" s="148">
        <f t="shared" si="126"/>
        <v>0</v>
      </c>
      <c r="Q509" s="148">
        <v>0</v>
      </c>
      <c r="R509" s="148">
        <f t="shared" si="127"/>
        <v>0</v>
      </c>
      <c r="S509" s="148">
        <v>0</v>
      </c>
      <c r="T509" s="149">
        <f t="shared" si="128"/>
        <v>0</v>
      </c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R509" s="150" t="s">
        <v>157</v>
      </c>
      <c r="AT509" s="150" t="s">
        <v>153</v>
      </c>
      <c r="AU509" s="150" t="s">
        <v>158</v>
      </c>
      <c r="AY509" s="14" t="s">
        <v>150</v>
      </c>
      <c r="BE509" s="151">
        <f t="shared" si="129"/>
        <v>0</v>
      </c>
      <c r="BF509" s="151">
        <f t="shared" si="130"/>
        <v>0</v>
      </c>
      <c r="BG509" s="151">
        <f t="shared" si="131"/>
        <v>0</v>
      </c>
      <c r="BH509" s="151">
        <f t="shared" si="132"/>
        <v>0</v>
      </c>
      <c r="BI509" s="151">
        <f t="shared" si="133"/>
        <v>0</v>
      </c>
      <c r="BJ509" s="14" t="s">
        <v>158</v>
      </c>
      <c r="BK509" s="151">
        <f t="shared" si="134"/>
        <v>0</v>
      </c>
      <c r="BL509" s="14" t="s">
        <v>157</v>
      </c>
      <c r="BM509" s="150" t="s">
        <v>2252</v>
      </c>
    </row>
    <row r="510" spans="1:65" s="2" customFormat="1" ht="21.75" customHeight="1">
      <c r="A510" s="26"/>
      <c r="B510" s="138"/>
      <c r="C510" s="139" t="s">
        <v>907</v>
      </c>
      <c r="D510" s="139" t="s">
        <v>153</v>
      </c>
      <c r="E510" s="140" t="s">
        <v>1172</v>
      </c>
      <c r="F510" s="141" t="s">
        <v>2253</v>
      </c>
      <c r="G510" s="142" t="s">
        <v>228</v>
      </c>
      <c r="H510" s="143">
        <v>1</v>
      </c>
      <c r="I510" s="144"/>
      <c r="J510" s="144"/>
      <c r="K510" s="145"/>
      <c r="L510" s="27"/>
      <c r="M510" s="146" t="s">
        <v>1</v>
      </c>
      <c r="N510" s="147" t="s">
        <v>33</v>
      </c>
      <c r="O510" s="148">
        <v>0</v>
      </c>
      <c r="P510" s="148">
        <f t="shared" si="126"/>
        <v>0</v>
      </c>
      <c r="Q510" s="148">
        <v>0</v>
      </c>
      <c r="R510" s="148">
        <f t="shared" si="127"/>
        <v>0</v>
      </c>
      <c r="S510" s="148">
        <v>0</v>
      </c>
      <c r="T510" s="149">
        <f t="shared" si="128"/>
        <v>0</v>
      </c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R510" s="150" t="s">
        <v>157</v>
      </c>
      <c r="AT510" s="150" t="s">
        <v>153</v>
      </c>
      <c r="AU510" s="150" t="s">
        <v>158</v>
      </c>
      <c r="AY510" s="14" t="s">
        <v>150</v>
      </c>
      <c r="BE510" s="151">
        <f t="shared" si="129"/>
        <v>0</v>
      </c>
      <c r="BF510" s="151">
        <f t="shared" si="130"/>
        <v>0</v>
      </c>
      <c r="BG510" s="151">
        <f t="shared" si="131"/>
        <v>0</v>
      </c>
      <c r="BH510" s="151">
        <f t="shared" si="132"/>
        <v>0</v>
      </c>
      <c r="BI510" s="151">
        <f t="shared" si="133"/>
        <v>0</v>
      </c>
      <c r="BJ510" s="14" t="s">
        <v>158</v>
      </c>
      <c r="BK510" s="151">
        <f t="shared" si="134"/>
        <v>0</v>
      </c>
      <c r="BL510" s="14" t="s">
        <v>157</v>
      </c>
      <c r="BM510" s="150" t="s">
        <v>2254</v>
      </c>
    </row>
    <row r="511" spans="1:65" s="2" customFormat="1" ht="16.5" customHeight="1">
      <c r="A511" s="26"/>
      <c r="B511" s="138"/>
      <c r="C511" s="139" t="s">
        <v>2255</v>
      </c>
      <c r="D511" s="139" t="s">
        <v>153</v>
      </c>
      <c r="E511" s="140" t="s">
        <v>2256</v>
      </c>
      <c r="F511" s="141" t="s">
        <v>2257</v>
      </c>
      <c r="G511" s="142" t="s">
        <v>228</v>
      </c>
      <c r="H511" s="143">
        <v>1</v>
      </c>
      <c r="I511" s="144"/>
      <c r="J511" s="144"/>
      <c r="K511" s="145"/>
      <c r="L511" s="27"/>
      <c r="M511" s="162" t="s">
        <v>1</v>
      </c>
      <c r="N511" s="163" t="s">
        <v>33</v>
      </c>
      <c r="O511" s="164">
        <v>0</v>
      </c>
      <c r="P511" s="164">
        <f t="shared" si="126"/>
        <v>0</v>
      </c>
      <c r="Q511" s="164">
        <v>0</v>
      </c>
      <c r="R511" s="164">
        <f t="shared" si="127"/>
        <v>0</v>
      </c>
      <c r="S511" s="164">
        <v>0</v>
      </c>
      <c r="T511" s="165">
        <f t="shared" si="128"/>
        <v>0</v>
      </c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R511" s="150" t="s">
        <v>157</v>
      </c>
      <c r="AT511" s="150" t="s">
        <v>153</v>
      </c>
      <c r="AU511" s="150" t="s">
        <v>158</v>
      </c>
      <c r="AY511" s="14" t="s">
        <v>150</v>
      </c>
      <c r="BE511" s="151">
        <f t="shared" si="129"/>
        <v>0</v>
      </c>
      <c r="BF511" s="151">
        <f t="shared" si="130"/>
        <v>0</v>
      </c>
      <c r="BG511" s="151">
        <f t="shared" si="131"/>
        <v>0</v>
      </c>
      <c r="BH511" s="151">
        <f t="shared" si="132"/>
        <v>0</v>
      </c>
      <c r="BI511" s="151">
        <f t="shared" si="133"/>
        <v>0</v>
      </c>
      <c r="BJ511" s="14" t="s">
        <v>158</v>
      </c>
      <c r="BK511" s="151">
        <f t="shared" si="134"/>
        <v>0</v>
      </c>
      <c r="BL511" s="14" t="s">
        <v>157</v>
      </c>
      <c r="BM511" s="150" t="s">
        <v>2258</v>
      </c>
    </row>
    <row r="512" spans="1:65" s="2" customFormat="1" ht="6.95" customHeight="1">
      <c r="A512" s="26"/>
      <c r="B512" s="41"/>
      <c r="C512" s="42"/>
      <c r="D512" s="42"/>
      <c r="E512" s="42"/>
      <c r="F512" s="42"/>
      <c r="G512" s="42"/>
      <c r="H512" s="42"/>
      <c r="I512" s="42"/>
      <c r="J512" s="42"/>
      <c r="K512" s="42"/>
      <c r="L512" s="27"/>
      <c r="M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</row>
  </sheetData>
  <autoFilter ref="C129:K511"/>
  <mergeCells count="11">
    <mergeCell ref="I126:J126"/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96"/>
  <sheetViews>
    <sheetView showGridLines="0" workbookViewId="0">
      <selection activeCell="I101" sqref="I1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2259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ROUND((SUM(BE124:BE295)),  2)</f>
        <v>0</v>
      </c>
      <c r="G33" s="26"/>
      <c r="H33" s="26"/>
      <c r="I33" s="95">
        <v>0.2</v>
      </c>
      <c r="J33" s="94">
        <f>ROUND(((SUM(BE124:BE295))*I33),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ROUND((SUM(BF124:BF295)),  2)</f>
        <v>0</v>
      </c>
      <c r="G34" s="26"/>
      <c r="H34" s="26"/>
      <c r="I34" s="95">
        <v>0.2</v>
      </c>
      <c r="J34" s="94">
        <f>ROUND(((SUM(BF124:BF295))*I34),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ROUND((SUM(BG124:BG295)),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ROUND((SUM(BH124:BH295)),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ROUND((SUM(BI124:BI295)),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05 - D4. Elektroinštalácia 3. NP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1405</v>
      </c>
      <c r="E98" s="113"/>
      <c r="F98" s="113"/>
      <c r="G98" s="113"/>
      <c r="H98" s="113"/>
      <c r="I98" s="113"/>
      <c r="J98" s="114"/>
      <c r="L98" s="111"/>
    </row>
    <row r="99" spans="1:31" s="9" customFormat="1" ht="24.95" customHeight="1">
      <c r="B99" s="107"/>
      <c r="D99" s="108" t="s">
        <v>1529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11"/>
      <c r="D100" s="112" t="s">
        <v>1530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1531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2260</v>
      </c>
      <c r="E102" s="113"/>
      <c r="F102" s="113"/>
      <c r="G102" s="113"/>
      <c r="H102" s="113"/>
      <c r="I102" s="113"/>
      <c r="J102" s="114"/>
      <c r="L102" s="111"/>
    </row>
    <row r="103" spans="1:31" s="9" customFormat="1" ht="24.95" customHeight="1">
      <c r="B103" s="107"/>
      <c r="D103" s="108" t="s">
        <v>134</v>
      </c>
      <c r="E103" s="109"/>
      <c r="F103" s="109"/>
      <c r="G103" s="109"/>
      <c r="H103" s="109"/>
      <c r="I103" s="109"/>
      <c r="J103" s="110"/>
      <c r="L103" s="107"/>
    </row>
    <row r="104" spans="1:31" s="10" customFormat="1" ht="19.899999999999999" customHeight="1">
      <c r="B104" s="111"/>
      <c r="D104" s="112" t="s">
        <v>135</v>
      </c>
      <c r="E104" s="113"/>
      <c r="F104" s="113"/>
      <c r="G104" s="113"/>
      <c r="H104" s="113"/>
      <c r="I104" s="113"/>
      <c r="J104" s="114"/>
      <c r="L104" s="111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136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11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3" t="str">
        <f>E7</f>
        <v>Prestavba objektu AB TSM ul. Klčové Nové Mesto nad Váhom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93" t="str">
        <f>E9</f>
        <v>05 - D4. Elektroinštalácia 3. NP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15</v>
      </c>
      <c r="D118" s="26"/>
      <c r="E118" s="26"/>
      <c r="F118" s="21" t="str">
        <f>F12</f>
        <v/>
      </c>
      <c r="G118" s="26"/>
      <c r="H118" s="26"/>
      <c r="I118" s="23" t="s">
        <v>17</v>
      </c>
      <c r="J118" s="49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18</v>
      </c>
      <c r="D120" s="26"/>
      <c r="E120" s="26"/>
      <c r="F120" s="21" t="str">
        <f>E15</f>
        <v xml:space="preserve"> </v>
      </c>
      <c r="G120" s="26"/>
      <c r="H120" s="26"/>
      <c r="I120" s="205" t="s">
        <v>2412</v>
      </c>
      <c r="J120" s="205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137</v>
      </c>
      <c r="D123" s="118" t="s">
        <v>52</v>
      </c>
      <c r="E123" s="118" t="s">
        <v>48</v>
      </c>
      <c r="F123" s="118" t="s">
        <v>49</v>
      </c>
      <c r="G123" s="118" t="s">
        <v>138</v>
      </c>
      <c r="H123" s="118" t="s">
        <v>139</v>
      </c>
      <c r="I123" s="118" t="s">
        <v>140</v>
      </c>
      <c r="J123" s="119" t="s">
        <v>103</v>
      </c>
      <c r="K123" s="120" t="s">
        <v>141</v>
      </c>
      <c r="L123" s="121"/>
      <c r="M123" s="56" t="s">
        <v>1</v>
      </c>
      <c r="N123" s="57" t="s">
        <v>31</v>
      </c>
      <c r="O123" s="57" t="s">
        <v>142</v>
      </c>
      <c r="P123" s="57" t="s">
        <v>143</v>
      </c>
      <c r="Q123" s="57" t="s">
        <v>144</v>
      </c>
      <c r="R123" s="57" t="s">
        <v>145</v>
      </c>
      <c r="S123" s="57" t="s">
        <v>146</v>
      </c>
      <c r="T123" s="58" t="s">
        <v>147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104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P125+P131+P289</f>
        <v>0</v>
      </c>
      <c r="Q124" s="60"/>
      <c r="R124" s="123">
        <f>R125+R131+R289</f>
        <v>0</v>
      </c>
      <c r="S124" s="60"/>
      <c r="T124" s="124">
        <f>T125+T131+T289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105</v>
      </c>
      <c r="BK124" s="125">
        <f>BK125+BK131+BK289</f>
        <v>0</v>
      </c>
    </row>
    <row r="125" spans="1:65" s="12" customFormat="1" ht="25.9" customHeight="1">
      <c r="B125" s="126"/>
      <c r="D125" s="127" t="s">
        <v>66</v>
      </c>
      <c r="E125" s="128" t="s">
        <v>1411</v>
      </c>
      <c r="F125" s="128" t="s">
        <v>1412</v>
      </c>
      <c r="J125" s="129"/>
      <c r="L125" s="126"/>
      <c r="M125" s="130"/>
      <c r="N125" s="131"/>
      <c r="O125" s="131"/>
      <c r="P125" s="132">
        <f>P126</f>
        <v>0</v>
      </c>
      <c r="Q125" s="131"/>
      <c r="R125" s="132">
        <f>R126</f>
        <v>0</v>
      </c>
      <c r="S125" s="131"/>
      <c r="T125" s="133">
        <f>T126</f>
        <v>0</v>
      </c>
      <c r="AR125" s="127" t="s">
        <v>75</v>
      </c>
      <c r="AT125" s="134" t="s">
        <v>66</v>
      </c>
      <c r="AU125" s="134" t="s">
        <v>67</v>
      </c>
      <c r="AY125" s="127" t="s">
        <v>150</v>
      </c>
      <c r="BK125" s="135">
        <f>BK126</f>
        <v>0</v>
      </c>
    </row>
    <row r="126" spans="1:65" s="12" customFormat="1" ht="22.9" customHeight="1">
      <c r="B126" s="126"/>
      <c r="D126" s="127" t="s">
        <v>66</v>
      </c>
      <c r="E126" s="136" t="s">
        <v>187</v>
      </c>
      <c r="F126" s="136" t="s">
        <v>1413</v>
      </c>
      <c r="J126" s="137"/>
      <c r="L126" s="126"/>
      <c r="M126" s="130"/>
      <c r="N126" s="131"/>
      <c r="O126" s="131"/>
      <c r="P126" s="132">
        <f>SUM(P127:P130)</f>
        <v>0</v>
      </c>
      <c r="Q126" s="131"/>
      <c r="R126" s="132">
        <f>SUM(R127:R130)</f>
        <v>0</v>
      </c>
      <c r="S126" s="131"/>
      <c r="T126" s="133">
        <f>SUM(T127:T130)</f>
        <v>0</v>
      </c>
      <c r="AR126" s="127" t="s">
        <v>75</v>
      </c>
      <c r="AT126" s="134" t="s">
        <v>66</v>
      </c>
      <c r="AU126" s="134" t="s">
        <v>75</v>
      </c>
      <c r="AY126" s="127" t="s">
        <v>150</v>
      </c>
      <c r="BK126" s="135">
        <f>SUM(BK127:BK130)</f>
        <v>0</v>
      </c>
    </row>
    <row r="127" spans="1:65" s="2" customFormat="1" ht="33" customHeight="1">
      <c r="A127" s="26"/>
      <c r="B127" s="138"/>
      <c r="C127" s="139" t="s">
        <v>75</v>
      </c>
      <c r="D127" s="139" t="s">
        <v>153</v>
      </c>
      <c r="E127" s="140" t="s">
        <v>1557</v>
      </c>
      <c r="F127" s="141" t="s">
        <v>1558</v>
      </c>
      <c r="G127" s="142" t="s">
        <v>1559</v>
      </c>
      <c r="H127" s="143">
        <v>75</v>
      </c>
      <c r="I127" s="144"/>
      <c r="J127" s="144"/>
      <c r="K127" s="145"/>
      <c r="L127" s="27"/>
      <c r="M127" s="146" t="s">
        <v>1</v>
      </c>
      <c r="N127" s="147" t="s">
        <v>33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157</v>
      </c>
      <c r="AT127" s="150" t="s">
        <v>153</v>
      </c>
      <c r="AU127" s="150" t="s">
        <v>158</v>
      </c>
      <c r="AY127" s="14" t="s">
        <v>150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4" t="s">
        <v>158</v>
      </c>
      <c r="BK127" s="151">
        <f>ROUND(I127*H127,2)</f>
        <v>0</v>
      </c>
      <c r="BL127" s="14" t="s">
        <v>157</v>
      </c>
      <c r="BM127" s="150" t="s">
        <v>158</v>
      </c>
    </row>
    <row r="128" spans="1:65" s="2" customFormat="1" ht="21.75" customHeight="1">
      <c r="A128" s="26"/>
      <c r="B128" s="138"/>
      <c r="C128" s="139" t="s">
        <v>158</v>
      </c>
      <c r="D128" s="139" t="s">
        <v>153</v>
      </c>
      <c r="E128" s="140" t="s">
        <v>1560</v>
      </c>
      <c r="F128" s="141" t="s">
        <v>1561</v>
      </c>
      <c r="G128" s="142" t="s">
        <v>463</v>
      </c>
      <c r="H128" s="143">
        <v>130</v>
      </c>
      <c r="I128" s="144"/>
      <c r="J128" s="144"/>
      <c r="K128" s="145"/>
      <c r="L128" s="27"/>
      <c r="M128" s="146" t="s">
        <v>1</v>
      </c>
      <c r="N128" s="147" t="s">
        <v>33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157</v>
      </c>
      <c r="AT128" s="150" t="s">
        <v>153</v>
      </c>
      <c r="AU128" s="150" t="s">
        <v>158</v>
      </c>
      <c r="AY128" s="14" t="s">
        <v>150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4" t="s">
        <v>158</v>
      </c>
      <c r="BK128" s="151">
        <f>ROUND(I128*H128,2)</f>
        <v>0</v>
      </c>
      <c r="BL128" s="14" t="s">
        <v>157</v>
      </c>
      <c r="BM128" s="150" t="s">
        <v>157</v>
      </c>
    </row>
    <row r="129" spans="1:65" s="2" customFormat="1" ht="21.75" customHeight="1">
      <c r="A129" s="26"/>
      <c r="B129" s="138"/>
      <c r="C129" s="139" t="s">
        <v>161</v>
      </c>
      <c r="D129" s="139" t="s">
        <v>153</v>
      </c>
      <c r="E129" s="140" t="s">
        <v>1562</v>
      </c>
      <c r="F129" s="141" t="s">
        <v>1563</v>
      </c>
      <c r="G129" s="142" t="s">
        <v>463</v>
      </c>
      <c r="H129" s="143">
        <v>4</v>
      </c>
      <c r="I129" s="144"/>
      <c r="J129" s="144"/>
      <c r="K129" s="145"/>
      <c r="L129" s="27"/>
      <c r="M129" s="146" t="s">
        <v>1</v>
      </c>
      <c r="N129" s="147" t="s">
        <v>33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157</v>
      </c>
      <c r="AT129" s="150" t="s">
        <v>153</v>
      </c>
      <c r="AU129" s="150" t="s">
        <v>158</v>
      </c>
      <c r="AY129" s="14" t="s">
        <v>150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4" t="s">
        <v>158</v>
      </c>
      <c r="BK129" s="151">
        <f>ROUND(I129*H129,2)</f>
        <v>0</v>
      </c>
      <c r="BL129" s="14" t="s">
        <v>157</v>
      </c>
      <c r="BM129" s="150" t="s">
        <v>164</v>
      </c>
    </row>
    <row r="130" spans="1:65" s="2" customFormat="1" ht="33" customHeight="1">
      <c r="A130" s="26"/>
      <c r="B130" s="138"/>
      <c r="C130" s="139" t="s">
        <v>157</v>
      </c>
      <c r="D130" s="139" t="s">
        <v>153</v>
      </c>
      <c r="E130" s="140" t="s">
        <v>1564</v>
      </c>
      <c r="F130" s="141" t="s">
        <v>1565</v>
      </c>
      <c r="G130" s="142" t="s">
        <v>205</v>
      </c>
      <c r="H130" s="143">
        <v>150</v>
      </c>
      <c r="I130" s="144"/>
      <c r="J130" s="144"/>
      <c r="K130" s="145"/>
      <c r="L130" s="27"/>
      <c r="M130" s="146" t="s">
        <v>1</v>
      </c>
      <c r="N130" s="147" t="s">
        <v>33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157</v>
      </c>
      <c r="AT130" s="150" t="s">
        <v>153</v>
      </c>
      <c r="AU130" s="150" t="s">
        <v>158</v>
      </c>
      <c r="AY130" s="14" t="s">
        <v>150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4" t="s">
        <v>158</v>
      </c>
      <c r="BK130" s="151">
        <f>ROUND(I130*H130,2)</f>
        <v>0</v>
      </c>
      <c r="BL130" s="14" t="s">
        <v>157</v>
      </c>
      <c r="BM130" s="150" t="s">
        <v>169</v>
      </c>
    </row>
    <row r="131" spans="1:65" s="12" customFormat="1" ht="25.9" customHeight="1">
      <c r="B131" s="126"/>
      <c r="D131" s="127" t="s">
        <v>66</v>
      </c>
      <c r="E131" s="128" t="s">
        <v>188</v>
      </c>
      <c r="F131" s="128" t="s">
        <v>1568</v>
      </c>
      <c r="J131" s="129"/>
      <c r="L131" s="126"/>
      <c r="M131" s="130"/>
      <c r="N131" s="131"/>
      <c r="O131" s="131"/>
      <c r="P131" s="132">
        <f>P132+P233+P252</f>
        <v>0</v>
      </c>
      <c r="Q131" s="131"/>
      <c r="R131" s="132">
        <f>R132+R233+R252</f>
        <v>0</v>
      </c>
      <c r="S131" s="131"/>
      <c r="T131" s="133">
        <f>T132+T233+T252</f>
        <v>0</v>
      </c>
      <c r="AR131" s="127" t="s">
        <v>161</v>
      </c>
      <c r="AT131" s="134" t="s">
        <v>66</v>
      </c>
      <c r="AU131" s="134" t="s">
        <v>67</v>
      </c>
      <c r="AY131" s="127" t="s">
        <v>150</v>
      </c>
      <c r="BK131" s="135">
        <f>BK132+BK233+BK252</f>
        <v>0</v>
      </c>
    </row>
    <row r="132" spans="1:65" s="12" customFormat="1" ht="22.9" customHeight="1">
      <c r="B132" s="126"/>
      <c r="D132" s="127" t="s">
        <v>66</v>
      </c>
      <c r="E132" s="136" t="s">
        <v>1569</v>
      </c>
      <c r="F132" s="136" t="s">
        <v>1570</v>
      </c>
      <c r="J132" s="137"/>
      <c r="L132" s="126"/>
      <c r="M132" s="130"/>
      <c r="N132" s="131"/>
      <c r="O132" s="131"/>
      <c r="P132" s="132">
        <f>SUM(P133:P232)</f>
        <v>0</v>
      </c>
      <c r="Q132" s="131"/>
      <c r="R132" s="132">
        <f>SUM(R133:R232)</f>
        <v>0</v>
      </c>
      <c r="S132" s="131"/>
      <c r="T132" s="133">
        <f>SUM(T133:T232)</f>
        <v>0</v>
      </c>
      <c r="AR132" s="127" t="s">
        <v>161</v>
      </c>
      <c r="AT132" s="134" t="s">
        <v>66</v>
      </c>
      <c r="AU132" s="134" t="s">
        <v>75</v>
      </c>
      <c r="AY132" s="127" t="s">
        <v>150</v>
      </c>
      <c r="BK132" s="135">
        <f>SUM(BK133:BK232)</f>
        <v>0</v>
      </c>
    </row>
    <row r="133" spans="1:65" s="2" customFormat="1" ht="21.75" customHeight="1">
      <c r="A133" s="26"/>
      <c r="B133" s="138"/>
      <c r="C133" s="139" t="s">
        <v>170</v>
      </c>
      <c r="D133" s="139" t="s">
        <v>153</v>
      </c>
      <c r="E133" s="140" t="s">
        <v>1571</v>
      </c>
      <c r="F133" s="141" t="s">
        <v>1572</v>
      </c>
      <c r="G133" s="142" t="s">
        <v>463</v>
      </c>
      <c r="H133" s="143">
        <v>4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ref="P133:P164" si="0">O133*H133</f>
        <v>0</v>
      </c>
      <c r="Q133" s="148">
        <v>0</v>
      </c>
      <c r="R133" s="148">
        <f t="shared" ref="R133:R164" si="1">Q133*H133</f>
        <v>0</v>
      </c>
      <c r="S133" s="148">
        <v>0</v>
      </c>
      <c r="T133" s="149">
        <f t="shared" ref="T133:T164" si="2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282</v>
      </c>
      <c r="AT133" s="150" t="s">
        <v>153</v>
      </c>
      <c r="AU133" s="150" t="s">
        <v>158</v>
      </c>
      <c r="AY133" s="14" t="s">
        <v>150</v>
      </c>
      <c r="BE133" s="151">
        <f t="shared" ref="BE133:BE164" si="3">IF(N133="základná",J133,0)</f>
        <v>0</v>
      </c>
      <c r="BF133" s="151">
        <f t="shared" ref="BF133:BF164" si="4">IF(N133="znížená",J133,0)</f>
        <v>0</v>
      </c>
      <c r="BG133" s="151">
        <f t="shared" ref="BG133:BG164" si="5">IF(N133="zákl. prenesená",J133,0)</f>
        <v>0</v>
      </c>
      <c r="BH133" s="151">
        <f t="shared" ref="BH133:BH164" si="6">IF(N133="zníž. prenesená",J133,0)</f>
        <v>0</v>
      </c>
      <c r="BI133" s="151">
        <f t="shared" ref="BI133:BI164" si="7">IF(N133="nulová",J133,0)</f>
        <v>0</v>
      </c>
      <c r="BJ133" s="14" t="s">
        <v>158</v>
      </c>
      <c r="BK133" s="151">
        <f t="shared" ref="BK133:BK164" si="8">ROUND(I133*H133,2)</f>
        <v>0</v>
      </c>
      <c r="BL133" s="14" t="s">
        <v>282</v>
      </c>
      <c r="BM133" s="150" t="s">
        <v>174</v>
      </c>
    </row>
    <row r="134" spans="1:65" s="2" customFormat="1" ht="16.5" customHeight="1">
      <c r="A134" s="26"/>
      <c r="B134" s="138"/>
      <c r="C134" s="152" t="s">
        <v>164</v>
      </c>
      <c r="D134" s="152" t="s">
        <v>188</v>
      </c>
      <c r="E134" s="153" t="s">
        <v>1573</v>
      </c>
      <c r="F134" s="154" t="s">
        <v>1574</v>
      </c>
      <c r="G134" s="155" t="s">
        <v>463</v>
      </c>
      <c r="H134" s="156">
        <v>4</v>
      </c>
      <c r="I134" s="157"/>
      <c r="J134" s="157"/>
      <c r="K134" s="158"/>
      <c r="L134" s="159"/>
      <c r="M134" s="160" t="s">
        <v>1</v>
      </c>
      <c r="N134" s="161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1092</v>
      </c>
      <c r="AT134" s="150" t="s">
        <v>188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282</v>
      </c>
      <c r="BM134" s="150" t="s">
        <v>179</v>
      </c>
    </row>
    <row r="135" spans="1:65" s="2" customFormat="1" ht="21.75" customHeight="1">
      <c r="A135" s="26"/>
      <c r="B135" s="138"/>
      <c r="C135" s="139" t="s">
        <v>180</v>
      </c>
      <c r="D135" s="139" t="s">
        <v>153</v>
      </c>
      <c r="E135" s="140" t="s">
        <v>1575</v>
      </c>
      <c r="F135" s="141" t="s">
        <v>1576</v>
      </c>
      <c r="G135" s="142" t="s">
        <v>205</v>
      </c>
      <c r="H135" s="143">
        <v>45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282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282</v>
      </c>
      <c r="BM135" s="150" t="s">
        <v>183</v>
      </c>
    </row>
    <row r="136" spans="1:65" s="2" customFormat="1" ht="21.75" customHeight="1">
      <c r="A136" s="26"/>
      <c r="B136" s="138"/>
      <c r="C136" s="152" t="s">
        <v>169</v>
      </c>
      <c r="D136" s="152" t="s">
        <v>188</v>
      </c>
      <c r="E136" s="153" t="s">
        <v>1577</v>
      </c>
      <c r="F136" s="154" t="s">
        <v>1578</v>
      </c>
      <c r="G136" s="155" t="s">
        <v>205</v>
      </c>
      <c r="H136" s="156">
        <v>47.25</v>
      </c>
      <c r="I136" s="157"/>
      <c r="J136" s="157"/>
      <c r="K136" s="158"/>
      <c r="L136" s="159"/>
      <c r="M136" s="160" t="s">
        <v>1</v>
      </c>
      <c r="N136" s="161" t="s">
        <v>33</v>
      </c>
      <c r="O136" s="148">
        <v>0</v>
      </c>
      <c r="P136" s="148">
        <f t="shared" si="0"/>
        <v>0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1092</v>
      </c>
      <c r="AT136" s="150" t="s">
        <v>188</v>
      </c>
      <c r="AU136" s="150" t="s">
        <v>158</v>
      </c>
      <c r="AY136" s="14" t="s">
        <v>150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158</v>
      </c>
      <c r="BK136" s="151">
        <f t="shared" si="8"/>
        <v>0</v>
      </c>
      <c r="BL136" s="14" t="s">
        <v>282</v>
      </c>
      <c r="BM136" s="150" t="s">
        <v>186</v>
      </c>
    </row>
    <row r="137" spans="1:65" s="2" customFormat="1" ht="21.75" customHeight="1">
      <c r="A137" s="26"/>
      <c r="B137" s="138"/>
      <c r="C137" s="139" t="s">
        <v>187</v>
      </c>
      <c r="D137" s="139" t="s">
        <v>153</v>
      </c>
      <c r="E137" s="140" t="s">
        <v>1587</v>
      </c>
      <c r="F137" s="141" t="s">
        <v>1588</v>
      </c>
      <c r="G137" s="142" t="s">
        <v>205</v>
      </c>
      <c r="H137" s="143">
        <v>50</v>
      </c>
      <c r="I137" s="144"/>
      <c r="J137" s="144"/>
      <c r="K137" s="145"/>
      <c r="L137" s="27"/>
      <c r="M137" s="146" t="s">
        <v>1</v>
      </c>
      <c r="N137" s="147" t="s">
        <v>33</v>
      </c>
      <c r="O137" s="148">
        <v>0</v>
      </c>
      <c r="P137" s="148">
        <f t="shared" si="0"/>
        <v>0</v>
      </c>
      <c r="Q137" s="148">
        <v>0</v>
      </c>
      <c r="R137" s="148">
        <f t="shared" si="1"/>
        <v>0</v>
      </c>
      <c r="S137" s="148">
        <v>0</v>
      </c>
      <c r="T137" s="149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282</v>
      </c>
      <c r="AT137" s="150" t="s">
        <v>153</v>
      </c>
      <c r="AU137" s="150" t="s">
        <v>158</v>
      </c>
      <c r="AY137" s="14" t="s">
        <v>150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158</v>
      </c>
      <c r="BK137" s="151">
        <f t="shared" si="8"/>
        <v>0</v>
      </c>
      <c r="BL137" s="14" t="s">
        <v>282</v>
      </c>
      <c r="BM137" s="150" t="s">
        <v>192</v>
      </c>
    </row>
    <row r="138" spans="1:65" s="2" customFormat="1" ht="21.75" customHeight="1">
      <c r="A138" s="26"/>
      <c r="B138" s="138"/>
      <c r="C138" s="152" t="s">
        <v>174</v>
      </c>
      <c r="D138" s="152" t="s">
        <v>188</v>
      </c>
      <c r="E138" s="153" t="s">
        <v>1589</v>
      </c>
      <c r="F138" s="154" t="s">
        <v>1590</v>
      </c>
      <c r="G138" s="155" t="s">
        <v>205</v>
      </c>
      <c r="H138" s="156">
        <v>52.5</v>
      </c>
      <c r="I138" s="157"/>
      <c r="J138" s="157"/>
      <c r="K138" s="158"/>
      <c r="L138" s="159"/>
      <c r="M138" s="160" t="s">
        <v>1</v>
      </c>
      <c r="N138" s="161" t="s">
        <v>33</v>
      </c>
      <c r="O138" s="148">
        <v>0</v>
      </c>
      <c r="P138" s="148">
        <f t="shared" si="0"/>
        <v>0</v>
      </c>
      <c r="Q138" s="148">
        <v>0</v>
      </c>
      <c r="R138" s="148">
        <f t="shared" si="1"/>
        <v>0</v>
      </c>
      <c r="S138" s="148">
        <v>0</v>
      </c>
      <c r="T138" s="149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1092</v>
      </c>
      <c r="AT138" s="150" t="s">
        <v>188</v>
      </c>
      <c r="AU138" s="150" t="s">
        <v>158</v>
      </c>
      <c r="AY138" s="14" t="s">
        <v>150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158</v>
      </c>
      <c r="BK138" s="151">
        <f t="shared" si="8"/>
        <v>0</v>
      </c>
      <c r="BL138" s="14" t="s">
        <v>282</v>
      </c>
      <c r="BM138" s="150" t="s">
        <v>7</v>
      </c>
    </row>
    <row r="139" spans="1:65" s="2" customFormat="1" ht="21.75" customHeight="1">
      <c r="A139" s="26"/>
      <c r="B139" s="138"/>
      <c r="C139" s="139" t="s">
        <v>195</v>
      </c>
      <c r="D139" s="139" t="s">
        <v>153</v>
      </c>
      <c r="E139" s="140" t="s">
        <v>1591</v>
      </c>
      <c r="F139" s="141" t="s">
        <v>1592</v>
      </c>
      <c r="G139" s="142" t="s">
        <v>205</v>
      </c>
      <c r="H139" s="143">
        <v>900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si="0"/>
        <v>0</v>
      </c>
      <c r="Q139" s="148">
        <v>0</v>
      </c>
      <c r="R139" s="148">
        <f t="shared" si="1"/>
        <v>0</v>
      </c>
      <c r="S139" s="148">
        <v>0</v>
      </c>
      <c r="T139" s="149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282</v>
      </c>
      <c r="AT139" s="150" t="s">
        <v>153</v>
      </c>
      <c r="AU139" s="150" t="s">
        <v>158</v>
      </c>
      <c r="AY139" s="14" t="s">
        <v>150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158</v>
      </c>
      <c r="BK139" s="151">
        <f t="shared" si="8"/>
        <v>0</v>
      </c>
      <c r="BL139" s="14" t="s">
        <v>282</v>
      </c>
      <c r="BM139" s="150" t="s">
        <v>198</v>
      </c>
    </row>
    <row r="140" spans="1:65" s="2" customFormat="1" ht="21.75" customHeight="1">
      <c r="A140" s="26"/>
      <c r="B140" s="138"/>
      <c r="C140" s="152" t="s">
        <v>179</v>
      </c>
      <c r="D140" s="152" t="s">
        <v>188</v>
      </c>
      <c r="E140" s="153" t="s">
        <v>1593</v>
      </c>
      <c r="F140" s="154" t="s">
        <v>1594</v>
      </c>
      <c r="G140" s="155" t="s">
        <v>205</v>
      </c>
      <c r="H140" s="156">
        <v>950</v>
      </c>
      <c r="I140" s="157"/>
      <c r="J140" s="157"/>
      <c r="K140" s="158"/>
      <c r="L140" s="159"/>
      <c r="M140" s="160" t="s">
        <v>1</v>
      </c>
      <c r="N140" s="161" t="s">
        <v>33</v>
      </c>
      <c r="O140" s="148">
        <v>0</v>
      </c>
      <c r="P140" s="148">
        <f t="shared" si="0"/>
        <v>0</v>
      </c>
      <c r="Q140" s="148">
        <v>0</v>
      </c>
      <c r="R140" s="148">
        <f t="shared" si="1"/>
        <v>0</v>
      </c>
      <c r="S140" s="148">
        <v>0</v>
      </c>
      <c r="T140" s="149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1092</v>
      </c>
      <c r="AT140" s="150" t="s">
        <v>188</v>
      </c>
      <c r="AU140" s="150" t="s">
        <v>158</v>
      </c>
      <c r="AY140" s="14" t="s">
        <v>150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4" t="s">
        <v>158</v>
      </c>
      <c r="BK140" s="151">
        <f t="shared" si="8"/>
        <v>0</v>
      </c>
      <c r="BL140" s="14" t="s">
        <v>282</v>
      </c>
      <c r="BM140" s="150" t="s">
        <v>201</v>
      </c>
    </row>
    <row r="141" spans="1:65" s="2" customFormat="1" ht="21.75" customHeight="1">
      <c r="A141" s="26"/>
      <c r="B141" s="138"/>
      <c r="C141" s="139" t="s">
        <v>202</v>
      </c>
      <c r="D141" s="139" t="s">
        <v>153</v>
      </c>
      <c r="E141" s="140" t="s">
        <v>1595</v>
      </c>
      <c r="F141" s="141" t="s">
        <v>1596</v>
      </c>
      <c r="G141" s="142" t="s">
        <v>205</v>
      </c>
      <c r="H141" s="143">
        <v>550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 t="shared" si="0"/>
        <v>0</v>
      </c>
      <c r="Q141" s="148">
        <v>0</v>
      </c>
      <c r="R141" s="148">
        <f t="shared" si="1"/>
        <v>0</v>
      </c>
      <c r="S141" s="148">
        <v>0</v>
      </c>
      <c r="T141" s="149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282</v>
      </c>
      <c r="AT141" s="150" t="s">
        <v>153</v>
      </c>
      <c r="AU141" s="150" t="s">
        <v>158</v>
      </c>
      <c r="AY141" s="14" t="s">
        <v>150</v>
      </c>
      <c r="BE141" s="151">
        <f t="shared" si="3"/>
        <v>0</v>
      </c>
      <c r="BF141" s="151">
        <f t="shared" si="4"/>
        <v>0</v>
      </c>
      <c r="BG141" s="151">
        <f t="shared" si="5"/>
        <v>0</v>
      </c>
      <c r="BH141" s="151">
        <f t="shared" si="6"/>
        <v>0</v>
      </c>
      <c r="BI141" s="151">
        <f t="shared" si="7"/>
        <v>0</v>
      </c>
      <c r="BJ141" s="14" t="s">
        <v>158</v>
      </c>
      <c r="BK141" s="151">
        <f t="shared" si="8"/>
        <v>0</v>
      </c>
      <c r="BL141" s="14" t="s">
        <v>282</v>
      </c>
      <c r="BM141" s="150" t="s">
        <v>206</v>
      </c>
    </row>
    <row r="142" spans="1:65" s="2" customFormat="1" ht="21.75" customHeight="1">
      <c r="A142" s="26"/>
      <c r="B142" s="138"/>
      <c r="C142" s="152" t="s">
        <v>183</v>
      </c>
      <c r="D142" s="152" t="s">
        <v>188</v>
      </c>
      <c r="E142" s="153" t="s">
        <v>1597</v>
      </c>
      <c r="F142" s="154" t="s">
        <v>1598</v>
      </c>
      <c r="G142" s="155" t="s">
        <v>205</v>
      </c>
      <c r="H142" s="156">
        <v>600</v>
      </c>
      <c r="I142" s="157"/>
      <c r="J142" s="157"/>
      <c r="K142" s="158"/>
      <c r="L142" s="159"/>
      <c r="M142" s="160" t="s">
        <v>1</v>
      </c>
      <c r="N142" s="161" t="s">
        <v>33</v>
      </c>
      <c r="O142" s="148">
        <v>0</v>
      </c>
      <c r="P142" s="148">
        <f t="shared" si="0"/>
        <v>0</v>
      </c>
      <c r="Q142" s="148">
        <v>0</v>
      </c>
      <c r="R142" s="148">
        <f t="shared" si="1"/>
        <v>0</v>
      </c>
      <c r="S142" s="148">
        <v>0</v>
      </c>
      <c r="T142" s="149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1092</v>
      </c>
      <c r="AT142" s="150" t="s">
        <v>188</v>
      </c>
      <c r="AU142" s="150" t="s">
        <v>158</v>
      </c>
      <c r="AY142" s="14" t="s">
        <v>150</v>
      </c>
      <c r="BE142" s="151">
        <f t="shared" si="3"/>
        <v>0</v>
      </c>
      <c r="BF142" s="151">
        <f t="shared" si="4"/>
        <v>0</v>
      </c>
      <c r="BG142" s="151">
        <f t="shared" si="5"/>
        <v>0</v>
      </c>
      <c r="BH142" s="151">
        <f t="shared" si="6"/>
        <v>0</v>
      </c>
      <c r="BI142" s="151">
        <f t="shared" si="7"/>
        <v>0</v>
      </c>
      <c r="BJ142" s="14" t="s">
        <v>158</v>
      </c>
      <c r="BK142" s="151">
        <f t="shared" si="8"/>
        <v>0</v>
      </c>
      <c r="BL142" s="14" t="s">
        <v>282</v>
      </c>
      <c r="BM142" s="150" t="s">
        <v>209</v>
      </c>
    </row>
    <row r="143" spans="1:65" s="2" customFormat="1" ht="21.75" customHeight="1">
      <c r="A143" s="26"/>
      <c r="B143" s="138"/>
      <c r="C143" s="139" t="s">
        <v>210</v>
      </c>
      <c r="D143" s="139" t="s">
        <v>153</v>
      </c>
      <c r="E143" s="140" t="s">
        <v>1595</v>
      </c>
      <c r="F143" s="141" t="s">
        <v>1596</v>
      </c>
      <c r="G143" s="142" t="s">
        <v>205</v>
      </c>
      <c r="H143" s="143">
        <v>45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0"/>
        <v>0</v>
      </c>
      <c r="Q143" s="148">
        <v>0</v>
      </c>
      <c r="R143" s="148">
        <f t="shared" si="1"/>
        <v>0</v>
      </c>
      <c r="S143" s="148">
        <v>0</v>
      </c>
      <c r="T143" s="149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282</v>
      </c>
      <c r="AT143" s="150" t="s">
        <v>153</v>
      </c>
      <c r="AU143" s="150" t="s">
        <v>158</v>
      </c>
      <c r="AY143" s="14" t="s">
        <v>150</v>
      </c>
      <c r="BE143" s="151">
        <f t="shared" si="3"/>
        <v>0</v>
      </c>
      <c r="BF143" s="151">
        <f t="shared" si="4"/>
        <v>0</v>
      </c>
      <c r="BG143" s="151">
        <f t="shared" si="5"/>
        <v>0</v>
      </c>
      <c r="BH143" s="151">
        <f t="shared" si="6"/>
        <v>0</v>
      </c>
      <c r="BI143" s="151">
        <f t="shared" si="7"/>
        <v>0</v>
      </c>
      <c r="BJ143" s="14" t="s">
        <v>158</v>
      </c>
      <c r="BK143" s="151">
        <f t="shared" si="8"/>
        <v>0</v>
      </c>
      <c r="BL143" s="14" t="s">
        <v>282</v>
      </c>
      <c r="BM143" s="150" t="s">
        <v>213</v>
      </c>
    </row>
    <row r="144" spans="1:65" s="2" customFormat="1" ht="21.75" customHeight="1">
      <c r="A144" s="26"/>
      <c r="B144" s="138"/>
      <c r="C144" s="152" t="s">
        <v>186</v>
      </c>
      <c r="D144" s="152" t="s">
        <v>188</v>
      </c>
      <c r="E144" s="153" t="s">
        <v>1599</v>
      </c>
      <c r="F144" s="154" t="s">
        <v>1600</v>
      </c>
      <c r="G144" s="155" t="s">
        <v>205</v>
      </c>
      <c r="H144" s="156">
        <v>47.25</v>
      </c>
      <c r="I144" s="157"/>
      <c r="J144" s="157"/>
      <c r="K144" s="158"/>
      <c r="L144" s="159"/>
      <c r="M144" s="160" t="s">
        <v>1</v>
      </c>
      <c r="N144" s="161" t="s">
        <v>33</v>
      </c>
      <c r="O144" s="148">
        <v>0</v>
      </c>
      <c r="P144" s="148">
        <f t="shared" si="0"/>
        <v>0</v>
      </c>
      <c r="Q144" s="148">
        <v>0</v>
      </c>
      <c r="R144" s="148">
        <f t="shared" si="1"/>
        <v>0</v>
      </c>
      <c r="S144" s="148">
        <v>0</v>
      </c>
      <c r="T144" s="149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1092</v>
      </c>
      <c r="AT144" s="150" t="s">
        <v>188</v>
      </c>
      <c r="AU144" s="150" t="s">
        <v>158</v>
      </c>
      <c r="AY144" s="14" t="s">
        <v>150</v>
      </c>
      <c r="BE144" s="151">
        <f t="shared" si="3"/>
        <v>0</v>
      </c>
      <c r="BF144" s="151">
        <f t="shared" si="4"/>
        <v>0</v>
      </c>
      <c r="BG144" s="151">
        <f t="shared" si="5"/>
        <v>0</v>
      </c>
      <c r="BH144" s="151">
        <f t="shared" si="6"/>
        <v>0</v>
      </c>
      <c r="BI144" s="151">
        <f t="shared" si="7"/>
        <v>0</v>
      </c>
      <c r="BJ144" s="14" t="s">
        <v>158</v>
      </c>
      <c r="BK144" s="151">
        <f t="shared" si="8"/>
        <v>0</v>
      </c>
      <c r="BL144" s="14" t="s">
        <v>282</v>
      </c>
      <c r="BM144" s="150" t="s">
        <v>216</v>
      </c>
    </row>
    <row r="145" spans="1:65" s="2" customFormat="1" ht="21.75" customHeight="1">
      <c r="A145" s="26"/>
      <c r="B145" s="138"/>
      <c r="C145" s="139" t="s">
        <v>217</v>
      </c>
      <c r="D145" s="139" t="s">
        <v>153</v>
      </c>
      <c r="E145" s="140" t="s">
        <v>1601</v>
      </c>
      <c r="F145" s="141" t="s">
        <v>1602</v>
      </c>
      <c r="G145" s="142" t="s">
        <v>205</v>
      </c>
      <c r="H145" s="143">
        <v>50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0"/>
        <v>0</v>
      </c>
      <c r="Q145" s="148">
        <v>0</v>
      </c>
      <c r="R145" s="148">
        <f t="shared" si="1"/>
        <v>0</v>
      </c>
      <c r="S145" s="148">
        <v>0</v>
      </c>
      <c r="T145" s="149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282</v>
      </c>
      <c r="AT145" s="150" t="s">
        <v>153</v>
      </c>
      <c r="AU145" s="150" t="s">
        <v>158</v>
      </c>
      <c r="AY145" s="14" t="s">
        <v>150</v>
      </c>
      <c r="BE145" s="151">
        <f t="shared" si="3"/>
        <v>0</v>
      </c>
      <c r="BF145" s="151">
        <f t="shared" si="4"/>
        <v>0</v>
      </c>
      <c r="BG145" s="151">
        <f t="shared" si="5"/>
        <v>0</v>
      </c>
      <c r="BH145" s="151">
        <f t="shared" si="6"/>
        <v>0</v>
      </c>
      <c r="BI145" s="151">
        <f t="shared" si="7"/>
        <v>0</v>
      </c>
      <c r="BJ145" s="14" t="s">
        <v>158</v>
      </c>
      <c r="BK145" s="151">
        <f t="shared" si="8"/>
        <v>0</v>
      </c>
      <c r="BL145" s="14" t="s">
        <v>282</v>
      </c>
      <c r="BM145" s="150" t="s">
        <v>221</v>
      </c>
    </row>
    <row r="146" spans="1:65" s="2" customFormat="1" ht="21.75" customHeight="1">
      <c r="A146" s="26"/>
      <c r="B146" s="138"/>
      <c r="C146" s="152" t="s">
        <v>192</v>
      </c>
      <c r="D146" s="152" t="s">
        <v>188</v>
      </c>
      <c r="E146" s="153" t="s">
        <v>1603</v>
      </c>
      <c r="F146" s="154" t="s">
        <v>1604</v>
      </c>
      <c r="G146" s="155" t="s">
        <v>205</v>
      </c>
      <c r="H146" s="156">
        <v>52.5</v>
      </c>
      <c r="I146" s="157"/>
      <c r="J146" s="157"/>
      <c r="K146" s="158"/>
      <c r="L146" s="159"/>
      <c r="M146" s="160" t="s">
        <v>1</v>
      </c>
      <c r="N146" s="161" t="s">
        <v>33</v>
      </c>
      <c r="O146" s="148">
        <v>0</v>
      </c>
      <c r="P146" s="148">
        <f t="shared" si="0"/>
        <v>0</v>
      </c>
      <c r="Q146" s="148">
        <v>0</v>
      </c>
      <c r="R146" s="148">
        <f t="shared" si="1"/>
        <v>0</v>
      </c>
      <c r="S146" s="148">
        <v>0</v>
      </c>
      <c r="T146" s="149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1092</v>
      </c>
      <c r="AT146" s="150" t="s">
        <v>188</v>
      </c>
      <c r="AU146" s="150" t="s">
        <v>158</v>
      </c>
      <c r="AY146" s="14" t="s">
        <v>150</v>
      </c>
      <c r="BE146" s="151">
        <f t="shared" si="3"/>
        <v>0</v>
      </c>
      <c r="BF146" s="151">
        <f t="shared" si="4"/>
        <v>0</v>
      </c>
      <c r="BG146" s="151">
        <f t="shared" si="5"/>
        <v>0</v>
      </c>
      <c r="BH146" s="151">
        <f t="shared" si="6"/>
        <v>0</v>
      </c>
      <c r="BI146" s="151">
        <f t="shared" si="7"/>
        <v>0</v>
      </c>
      <c r="BJ146" s="14" t="s">
        <v>158</v>
      </c>
      <c r="BK146" s="151">
        <f t="shared" si="8"/>
        <v>0</v>
      </c>
      <c r="BL146" s="14" t="s">
        <v>282</v>
      </c>
      <c r="BM146" s="150" t="s">
        <v>224</v>
      </c>
    </row>
    <row r="147" spans="1:65" s="2" customFormat="1" ht="21.75" customHeight="1">
      <c r="A147" s="26"/>
      <c r="B147" s="138"/>
      <c r="C147" s="139" t="s">
        <v>225</v>
      </c>
      <c r="D147" s="139" t="s">
        <v>153</v>
      </c>
      <c r="E147" s="140" t="s">
        <v>1609</v>
      </c>
      <c r="F147" s="141" t="s">
        <v>1610</v>
      </c>
      <c r="G147" s="142" t="s">
        <v>205</v>
      </c>
      <c r="H147" s="143">
        <v>60</v>
      </c>
      <c r="I147" s="144"/>
      <c r="J147" s="144"/>
      <c r="K147" s="145"/>
      <c r="L147" s="27"/>
      <c r="M147" s="146" t="s">
        <v>1</v>
      </c>
      <c r="N147" s="147" t="s">
        <v>33</v>
      </c>
      <c r="O147" s="148">
        <v>0</v>
      </c>
      <c r="P147" s="148">
        <f t="shared" si="0"/>
        <v>0</v>
      </c>
      <c r="Q147" s="148">
        <v>0</v>
      </c>
      <c r="R147" s="148">
        <f t="shared" si="1"/>
        <v>0</v>
      </c>
      <c r="S147" s="148">
        <v>0</v>
      </c>
      <c r="T147" s="149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282</v>
      </c>
      <c r="AT147" s="150" t="s">
        <v>153</v>
      </c>
      <c r="AU147" s="150" t="s">
        <v>158</v>
      </c>
      <c r="AY147" s="14" t="s">
        <v>150</v>
      </c>
      <c r="BE147" s="151">
        <f t="shared" si="3"/>
        <v>0</v>
      </c>
      <c r="BF147" s="151">
        <f t="shared" si="4"/>
        <v>0</v>
      </c>
      <c r="BG147" s="151">
        <f t="shared" si="5"/>
        <v>0</v>
      </c>
      <c r="BH147" s="151">
        <f t="shared" si="6"/>
        <v>0</v>
      </c>
      <c r="BI147" s="151">
        <f t="shared" si="7"/>
        <v>0</v>
      </c>
      <c r="BJ147" s="14" t="s">
        <v>158</v>
      </c>
      <c r="BK147" s="151">
        <f t="shared" si="8"/>
        <v>0</v>
      </c>
      <c r="BL147" s="14" t="s">
        <v>282</v>
      </c>
      <c r="BM147" s="150" t="s">
        <v>229</v>
      </c>
    </row>
    <row r="148" spans="1:65" s="2" customFormat="1" ht="16.5" customHeight="1">
      <c r="A148" s="26"/>
      <c r="B148" s="138"/>
      <c r="C148" s="152" t="s">
        <v>7</v>
      </c>
      <c r="D148" s="152" t="s">
        <v>188</v>
      </c>
      <c r="E148" s="153" t="s">
        <v>1611</v>
      </c>
      <c r="F148" s="154" t="s">
        <v>1612</v>
      </c>
      <c r="G148" s="155" t="s">
        <v>205</v>
      </c>
      <c r="H148" s="156">
        <v>63</v>
      </c>
      <c r="I148" s="157"/>
      <c r="J148" s="157"/>
      <c r="K148" s="158"/>
      <c r="L148" s="159"/>
      <c r="M148" s="160" t="s">
        <v>1</v>
      </c>
      <c r="N148" s="161" t="s">
        <v>33</v>
      </c>
      <c r="O148" s="148">
        <v>0</v>
      </c>
      <c r="P148" s="148">
        <f t="shared" si="0"/>
        <v>0</v>
      </c>
      <c r="Q148" s="148">
        <v>0</v>
      </c>
      <c r="R148" s="148">
        <f t="shared" si="1"/>
        <v>0</v>
      </c>
      <c r="S148" s="148">
        <v>0</v>
      </c>
      <c r="T148" s="149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1092</v>
      </c>
      <c r="AT148" s="150" t="s">
        <v>188</v>
      </c>
      <c r="AU148" s="150" t="s">
        <v>158</v>
      </c>
      <c r="AY148" s="14" t="s">
        <v>150</v>
      </c>
      <c r="BE148" s="151">
        <f t="shared" si="3"/>
        <v>0</v>
      </c>
      <c r="BF148" s="151">
        <f t="shared" si="4"/>
        <v>0</v>
      </c>
      <c r="BG148" s="151">
        <f t="shared" si="5"/>
        <v>0</v>
      </c>
      <c r="BH148" s="151">
        <f t="shared" si="6"/>
        <v>0</v>
      </c>
      <c r="BI148" s="151">
        <f t="shared" si="7"/>
        <v>0</v>
      </c>
      <c r="BJ148" s="14" t="s">
        <v>158</v>
      </c>
      <c r="BK148" s="151">
        <f t="shared" si="8"/>
        <v>0</v>
      </c>
      <c r="BL148" s="14" t="s">
        <v>282</v>
      </c>
      <c r="BM148" s="150" t="s">
        <v>232</v>
      </c>
    </row>
    <row r="149" spans="1:65" s="2" customFormat="1" ht="21.75" customHeight="1">
      <c r="A149" s="26"/>
      <c r="B149" s="138"/>
      <c r="C149" s="139" t="s">
        <v>235</v>
      </c>
      <c r="D149" s="139" t="s">
        <v>153</v>
      </c>
      <c r="E149" s="140" t="s">
        <v>1613</v>
      </c>
      <c r="F149" s="141" t="s">
        <v>1614</v>
      </c>
      <c r="G149" s="142" t="s">
        <v>205</v>
      </c>
      <c r="H149" s="143">
        <v>280</v>
      </c>
      <c r="I149" s="144"/>
      <c r="J149" s="144"/>
      <c r="K149" s="145"/>
      <c r="L149" s="27"/>
      <c r="M149" s="146" t="s">
        <v>1</v>
      </c>
      <c r="N149" s="147" t="s">
        <v>33</v>
      </c>
      <c r="O149" s="148">
        <v>0</v>
      </c>
      <c r="P149" s="148">
        <f t="shared" si="0"/>
        <v>0</v>
      </c>
      <c r="Q149" s="148">
        <v>0</v>
      </c>
      <c r="R149" s="148">
        <f t="shared" si="1"/>
        <v>0</v>
      </c>
      <c r="S149" s="148">
        <v>0</v>
      </c>
      <c r="T149" s="149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282</v>
      </c>
      <c r="AT149" s="150" t="s">
        <v>153</v>
      </c>
      <c r="AU149" s="150" t="s">
        <v>158</v>
      </c>
      <c r="AY149" s="14" t="s">
        <v>150</v>
      </c>
      <c r="BE149" s="151">
        <f t="shared" si="3"/>
        <v>0</v>
      </c>
      <c r="BF149" s="151">
        <f t="shared" si="4"/>
        <v>0</v>
      </c>
      <c r="BG149" s="151">
        <f t="shared" si="5"/>
        <v>0</v>
      </c>
      <c r="BH149" s="151">
        <f t="shared" si="6"/>
        <v>0</v>
      </c>
      <c r="BI149" s="151">
        <f t="shared" si="7"/>
        <v>0</v>
      </c>
      <c r="BJ149" s="14" t="s">
        <v>158</v>
      </c>
      <c r="BK149" s="151">
        <f t="shared" si="8"/>
        <v>0</v>
      </c>
      <c r="BL149" s="14" t="s">
        <v>282</v>
      </c>
      <c r="BM149" s="150" t="s">
        <v>238</v>
      </c>
    </row>
    <row r="150" spans="1:65" s="2" customFormat="1" ht="16.5" customHeight="1">
      <c r="A150" s="26"/>
      <c r="B150" s="138"/>
      <c r="C150" s="152" t="s">
        <v>198</v>
      </c>
      <c r="D150" s="152" t="s">
        <v>188</v>
      </c>
      <c r="E150" s="153" t="s">
        <v>1615</v>
      </c>
      <c r="F150" s="154" t="s">
        <v>1616</v>
      </c>
      <c r="G150" s="155" t="s">
        <v>205</v>
      </c>
      <c r="H150" s="156">
        <v>294</v>
      </c>
      <c r="I150" s="157"/>
      <c r="J150" s="157"/>
      <c r="K150" s="158"/>
      <c r="L150" s="159"/>
      <c r="M150" s="160" t="s">
        <v>1</v>
      </c>
      <c r="N150" s="161" t="s">
        <v>33</v>
      </c>
      <c r="O150" s="148">
        <v>0</v>
      </c>
      <c r="P150" s="148">
        <f t="shared" si="0"/>
        <v>0</v>
      </c>
      <c r="Q150" s="148">
        <v>0</v>
      </c>
      <c r="R150" s="148">
        <f t="shared" si="1"/>
        <v>0</v>
      </c>
      <c r="S150" s="148">
        <v>0</v>
      </c>
      <c r="T150" s="149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1092</v>
      </c>
      <c r="AT150" s="150" t="s">
        <v>188</v>
      </c>
      <c r="AU150" s="150" t="s">
        <v>158</v>
      </c>
      <c r="AY150" s="14" t="s">
        <v>150</v>
      </c>
      <c r="BE150" s="151">
        <f t="shared" si="3"/>
        <v>0</v>
      </c>
      <c r="BF150" s="151">
        <f t="shared" si="4"/>
        <v>0</v>
      </c>
      <c r="BG150" s="151">
        <f t="shared" si="5"/>
        <v>0</v>
      </c>
      <c r="BH150" s="151">
        <f t="shared" si="6"/>
        <v>0</v>
      </c>
      <c r="BI150" s="151">
        <f t="shared" si="7"/>
        <v>0</v>
      </c>
      <c r="BJ150" s="14" t="s">
        <v>158</v>
      </c>
      <c r="BK150" s="151">
        <f t="shared" si="8"/>
        <v>0</v>
      </c>
      <c r="BL150" s="14" t="s">
        <v>282</v>
      </c>
      <c r="BM150" s="150" t="s">
        <v>241</v>
      </c>
    </row>
    <row r="151" spans="1:65" s="2" customFormat="1" ht="16.5" customHeight="1">
      <c r="A151" s="26"/>
      <c r="B151" s="138"/>
      <c r="C151" s="139" t="s">
        <v>242</v>
      </c>
      <c r="D151" s="139" t="s">
        <v>153</v>
      </c>
      <c r="E151" s="140" t="s">
        <v>1617</v>
      </c>
      <c r="F151" s="141" t="s">
        <v>1618</v>
      </c>
      <c r="G151" s="142" t="s">
        <v>205</v>
      </c>
      <c r="H151" s="143">
        <v>1100</v>
      </c>
      <c r="I151" s="144"/>
      <c r="J151" s="144"/>
      <c r="K151" s="145"/>
      <c r="L151" s="27"/>
      <c r="M151" s="146" t="s">
        <v>1</v>
      </c>
      <c r="N151" s="147" t="s">
        <v>33</v>
      </c>
      <c r="O151" s="148">
        <v>0</v>
      </c>
      <c r="P151" s="148">
        <f t="shared" si="0"/>
        <v>0</v>
      </c>
      <c r="Q151" s="148">
        <v>0</v>
      </c>
      <c r="R151" s="148">
        <f t="shared" si="1"/>
        <v>0</v>
      </c>
      <c r="S151" s="148">
        <v>0</v>
      </c>
      <c r="T151" s="149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282</v>
      </c>
      <c r="AT151" s="150" t="s">
        <v>153</v>
      </c>
      <c r="AU151" s="150" t="s">
        <v>158</v>
      </c>
      <c r="AY151" s="14" t="s">
        <v>150</v>
      </c>
      <c r="BE151" s="151">
        <f t="shared" si="3"/>
        <v>0</v>
      </c>
      <c r="BF151" s="151">
        <f t="shared" si="4"/>
        <v>0</v>
      </c>
      <c r="BG151" s="151">
        <f t="shared" si="5"/>
        <v>0</v>
      </c>
      <c r="BH151" s="151">
        <f t="shared" si="6"/>
        <v>0</v>
      </c>
      <c r="BI151" s="151">
        <f t="shared" si="7"/>
        <v>0</v>
      </c>
      <c r="BJ151" s="14" t="s">
        <v>158</v>
      </c>
      <c r="BK151" s="151">
        <f t="shared" si="8"/>
        <v>0</v>
      </c>
      <c r="BL151" s="14" t="s">
        <v>282</v>
      </c>
      <c r="BM151" s="150" t="s">
        <v>245</v>
      </c>
    </row>
    <row r="152" spans="1:65" s="2" customFormat="1" ht="21.75" customHeight="1">
      <c r="A152" s="26"/>
      <c r="B152" s="138"/>
      <c r="C152" s="152" t="s">
        <v>201</v>
      </c>
      <c r="D152" s="152" t="s">
        <v>188</v>
      </c>
      <c r="E152" s="153" t="s">
        <v>1619</v>
      </c>
      <c r="F152" s="154" t="s">
        <v>1620</v>
      </c>
      <c r="G152" s="155" t="s">
        <v>205</v>
      </c>
      <c r="H152" s="156">
        <v>1150</v>
      </c>
      <c r="I152" s="157"/>
      <c r="J152" s="157"/>
      <c r="K152" s="158"/>
      <c r="L152" s="159"/>
      <c r="M152" s="160" t="s">
        <v>1</v>
      </c>
      <c r="N152" s="161" t="s">
        <v>33</v>
      </c>
      <c r="O152" s="148">
        <v>0</v>
      </c>
      <c r="P152" s="148">
        <f t="shared" si="0"/>
        <v>0</v>
      </c>
      <c r="Q152" s="148">
        <v>0</v>
      </c>
      <c r="R152" s="148">
        <f t="shared" si="1"/>
        <v>0</v>
      </c>
      <c r="S152" s="148">
        <v>0</v>
      </c>
      <c r="T152" s="149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1092</v>
      </c>
      <c r="AT152" s="150" t="s">
        <v>188</v>
      </c>
      <c r="AU152" s="150" t="s">
        <v>158</v>
      </c>
      <c r="AY152" s="14" t="s">
        <v>150</v>
      </c>
      <c r="BE152" s="151">
        <f t="shared" si="3"/>
        <v>0</v>
      </c>
      <c r="BF152" s="151">
        <f t="shared" si="4"/>
        <v>0</v>
      </c>
      <c r="BG152" s="151">
        <f t="shared" si="5"/>
        <v>0</v>
      </c>
      <c r="BH152" s="151">
        <f t="shared" si="6"/>
        <v>0</v>
      </c>
      <c r="BI152" s="151">
        <f t="shared" si="7"/>
        <v>0</v>
      </c>
      <c r="BJ152" s="14" t="s">
        <v>158</v>
      </c>
      <c r="BK152" s="151">
        <f t="shared" si="8"/>
        <v>0</v>
      </c>
      <c r="BL152" s="14" t="s">
        <v>282</v>
      </c>
      <c r="BM152" s="150" t="s">
        <v>248</v>
      </c>
    </row>
    <row r="153" spans="1:65" s="2" customFormat="1" ht="21.75" customHeight="1">
      <c r="A153" s="26"/>
      <c r="B153" s="138"/>
      <c r="C153" s="139" t="s">
        <v>251</v>
      </c>
      <c r="D153" s="139" t="s">
        <v>153</v>
      </c>
      <c r="E153" s="140" t="s">
        <v>1621</v>
      </c>
      <c r="F153" s="141" t="s">
        <v>1622</v>
      </c>
      <c r="G153" s="142" t="s">
        <v>463</v>
      </c>
      <c r="H153" s="143">
        <v>10</v>
      </c>
      <c r="I153" s="144"/>
      <c r="J153" s="144"/>
      <c r="K153" s="145"/>
      <c r="L153" s="27"/>
      <c r="M153" s="146" t="s">
        <v>1</v>
      </c>
      <c r="N153" s="147" t="s">
        <v>33</v>
      </c>
      <c r="O153" s="148">
        <v>0</v>
      </c>
      <c r="P153" s="148">
        <f t="shared" si="0"/>
        <v>0</v>
      </c>
      <c r="Q153" s="148">
        <v>0</v>
      </c>
      <c r="R153" s="148">
        <f t="shared" si="1"/>
        <v>0</v>
      </c>
      <c r="S153" s="148">
        <v>0</v>
      </c>
      <c r="T153" s="149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282</v>
      </c>
      <c r="AT153" s="150" t="s">
        <v>153</v>
      </c>
      <c r="AU153" s="150" t="s">
        <v>158</v>
      </c>
      <c r="AY153" s="14" t="s">
        <v>150</v>
      </c>
      <c r="BE153" s="151">
        <f t="shared" si="3"/>
        <v>0</v>
      </c>
      <c r="BF153" s="151">
        <f t="shared" si="4"/>
        <v>0</v>
      </c>
      <c r="BG153" s="151">
        <f t="shared" si="5"/>
        <v>0</v>
      </c>
      <c r="BH153" s="151">
        <f t="shared" si="6"/>
        <v>0</v>
      </c>
      <c r="BI153" s="151">
        <f t="shared" si="7"/>
        <v>0</v>
      </c>
      <c r="BJ153" s="14" t="s">
        <v>158</v>
      </c>
      <c r="BK153" s="151">
        <f t="shared" si="8"/>
        <v>0</v>
      </c>
      <c r="BL153" s="14" t="s">
        <v>282</v>
      </c>
      <c r="BM153" s="150" t="s">
        <v>261</v>
      </c>
    </row>
    <row r="154" spans="1:65" s="2" customFormat="1" ht="16.5" customHeight="1">
      <c r="A154" s="26"/>
      <c r="B154" s="138"/>
      <c r="C154" s="152" t="s">
        <v>206</v>
      </c>
      <c r="D154" s="152" t="s">
        <v>188</v>
      </c>
      <c r="E154" s="153" t="s">
        <v>1623</v>
      </c>
      <c r="F154" s="154" t="s">
        <v>1624</v>
      </c>
      <c r="G154" s="155" t="s">
        <v>463</v>
      </c>
      <c r="H154" s="156">
        <v>10</v>
      </c>
      <c r="I154" s="157"/>
      <c r="J154" s="157"/>
      <c r="K154" s="158"/>
      <c r="L154" s="159"/>
      <c r="M154" s="160" t="s">
        <v>1</v>
      </c>
      <c r="N154" s="161" t="s">
        <v>33</v>
      </c>
      <c r="O154" s="148">
        <v>0</v>
      </c>
      <c r="P154" s="148">
        <f t="shared" si="0"/>
        <v>0</v>
      </c>
      <c r="Q154" s="148">
        <v>0</v>
      </c>
      <c r="R154" s="148">
        <f t="shared" si="1"/>
        <v>0</v>
      </c>
      <c r="S154" s="148">
        <v>0</v>
      </c>
      <c r="T154" s="149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1092</v>
      </c>
      <c r="AT154" s="150" t="s">
        <v>188</v>
      </c>
      <c r="AU154" s="150" t="s">
        <v>158</v>
      </c>
      <c r="AY154" s="14" t="s">
        <v>150</v>
      </c>
      <c r="BE154" s="151">
        <f t="shared" si="3"/>
        <v>0</v>
      </c>
      <c r="BF154" s="151">
        <f t="shared" si="4"/>
        <v>0</v>
      </c>
      <c r="BG154" s="151">
        <f t="shared" si="5"/>
        <v>0</v>
      </c>
      <c r="BH154" s="151">
        <f t="shared" si="6"/>
        <v>0</v>
      </c>
      <c r="BI154" s="151">
        <f t="shared" si="7"/>
        <v>0</v>
      </c>
      <c r="BJ154" s="14" t="s">
        <v>158</v>
      </c>
      <c r="BK154" s="151">
        <f t="shared" si="8"/>
        <v>0</v>
      </c>
      <c r="BL154" s="14" t="s">
        <v>282</v>
      </c>
      <c r="BM154" s="150" t="s">
        <v>264</v>
      </c>
    </row>
    <row r="155" spans="1:65" s="2" customFormat="1" ht="21.75" customHeight="1">
      <c r="A155" s="26"/>
      <c r="B155" s="138"/>
      <c r="C155" s="139" t="s">
        <v>258</v>
      </c>
      <c r="D155" s="139" t="s">
        <v>153</v>
      </c>
      <c r="E155" s="140" t="s">
        <v>1625</v>
      </c>
      <c r="F155" s="141" t="s">
        <v>1626</v>
      </c>
      <c r="G155" s="142" t="s">
        <v>463</v>
      </c>
      <c r="H155" s="143">
        <v>30</v>
      </c>
      <c r="I155" s="144"/>
      <c r="J155" s="144"/>
      <c r="K155" s="145"/>
      <c r="L155" s="27"/>
      <c r="M155" s="146" t="s">
        <v>1</v>
      </c>
      <c r="N155" s="147" t="s">
        <v>33</v>
      </c>
      <c r="O155" s="148">
        <v>0</v>
      </c>
      <c r="P155" s="148">
        <f t="shared" si="0"/>
        <v>0</v>
      </c>
      <c r="Q155" s="148">
        <v>0</v>
      </c>
      <c r="R155" s="148">
        <f t="shared" si="1"/>
        <v>0</v>
      </c>
      <c r="S155" s="148">
        <v>0</v>
      </c>
      <c r="T155" s="149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282</v>
      </c>
      <c r="AT155" s="150" t="s">
        <v>153</v>
      </c>
      <c r="AU155" s="150" t="s">
        <v>158</v>
      </c>
      <c r="AY155" s="14" t="s">
        <v>150</v>
      </c>
      <c r="BE155" s="151">
        <f t="shared" si="3"/>
        <v>0</v>
      </c>
      <c r="BF155" s="151">
        <f t="shared" si="4"/>
        <v>0</v>
      </c>
      <c r="BG155" s="151">
        <f t="shared" si="5"/>
        <v>0</v>
      </c>
      <c r="BH155" s="151">
        <f t="shared" si="6"/>
        <v>0</v>
      </c>
      <c r="BI155" s="151">
        <f t="shared" si="7"/>
        <v>0</v>
      </c>
      <c r="BJ155" s="14" t="s">
        <v>158</v>
      </c>
      <c r="BK155" s="151">
        <f t="shared" si="8"/>
        <v>0</v>
      </c>
      <c r="BL155" s="14" t="s">
        <v>282</v>
      </c>
      <c r="BM155" s="150" t="s">
        <v>268</v>
      </c>
    </row>
    <row r="156" spans="1:65" s="2" customFormat="1" ht="16.5" customHeight="1">
      <c r="A156" s="26"/>
      <c r="B156" s="138"/>
      <c r="C156" s="152" t="s">
        <v>209</v>
      </c>
      <c r="D156" s="152" t="s">
        <v>188</v>
      </c>
      <c r="E156" s="153" t="s">
        <v>1627</v>
      </c>
      <c r="F156" s="154" t="s">
        <v>1628</v>
      </c>
      <c r="G156" s="155" t="s">
        <v>463</v>
      </c>
      <c r="H156" s="156">
        <v>30</v>
      </c>
      <c r="I156" s="157"/>
      <c r="J156" s="157"/>
      <c r="K156" s="158"/>
      <c r="L156" s="159"/>
      <c r="M156" s="160" t="s">
        <v>1</v>
      </c>
      <c r="N156" s="161" t="s">
        <v>33</v>
      </c>
      <c r="O156" s="148">
        <v>0</v>
      </c>
      <c r="P156" s="148">
        <f t="shared" si="0"/>
        <v>0</v>
      </c>
      <c r="Q156" s="148">
        <v>0</v>
      </c>
      <c r="R156" s="148">
        <f t="shared" si="1"/>
        <v>0</v>
      </c>
      <c r="S156" s="148">
        <v>0</v>
      </c>
      <c r="T156" s="149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1092</v>
      </c>
      <c r="AT156" s="150" t="s">
        <v>188</v>
      </c>
      <c r="AU156" s="150" t="s">
        <v>158</v>
      </c>
      <c r="AY156" s="14" t="s">
        <v>150</v>
      </c>
      <c r="BE156" s="151">
        <f t="shared" si="3"/>
        <v>0</v>
      </c>
      <c r="BF156" s="151">
        <f t="shared" si="4"/>
        <v>0</v>
      </c>
      <c r="BG156" s="151">
        <f t="shared" si="5"/>
        <v>0</v>
      </c>
      <c r="BH156" s="151">
        <f t="shared" si="6"/>
        <v>0</v>
      </c>
      <c r="BI156" s="151">
        <f t="shared" si="7"/>
        <v>0</v>
      </c>
      <c r="BJ156" s="14" t="s">
        <v>158</v>
      </c>
      <c r="BK156" s="151">
        <f t="shared" si="8"/>
        <v>0</v>
      </c>
      <c r="BL156" s="14" t="s">
        <v>282</v>
      </c>
      <c r="BM156" s="150" t="s">
        <v>271</v>
      </c>
    </row>
    <row r="157" spans="1:65" s="2" customFormat="1" ht="21.75" customHeight="1">
      <c r="A157" s="26"/>
      <c r="B157" s="138"/>
      <c r="C157" s="139" t="s">
        <v>265</v>
      </c>
      <c r="D157" s="139" t="s">
        <v>153</v>
      </c>
      <c r="E157" s="140" t="s">
        <v>1629</v>
      </c>
      <c r="F157" s="141" t="s">
        <v>1630</v>
      </c>
      <c r="G157" s="142" t="s">
        <v>463</v>
      </c>
      <c r="H157" s="143">
        <v>150</v>
      </c>
      <c r="I157" s="144"/>
      <c r="J157" s="144"/>
      <c r="K157" s="145"/>
      <c r="L157" s="27"/>
      <c r="M157" s="146" t="s">
        <v>1</v>
      </c>
      <c r="N157" s="147" t="s">
        <v>33</v>
      </c>
      <c r="O157" s="148">
        <v>0</v>
      </c>
      <c r="P157" s="148">
        <f t="shared" si="0"/>
        <v>0</v>
      </c>
      <c r="Q157" s="148">
        <v>0</v>
      </c>
      <c r="R157" s="148">
        <f t="shared" si="1"/>
        <v>0</v>
      </c>
      <c r="S157" s="148">
        <v>0</v>
      </c>
      <c r="T157" s="149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282</v>
      </c>
      <c r="AT157" s="150" t="s">
        <v>153</v>
      </c>
      <c r="AU157" s="150" t="s">
        <v>158</v>
      </c>
      <c r="AY157" s="14" t="s">
        <v>150</v>
      </c>
      <c r="BE157" s="151">
        <f t="shared" si="3"/>
        <v>0</v>
      </c>
      <c r="BF157" s="151">
        <f t="shared" si="4"/>
        <v>0</v>
      </c>
      <c r="BG157" s="151">
        <f t="shared" si="5"/>
        <v>0</v>
      </c>
      <c r="BH157" s="151">
        <f t="shared" si="6"/>
        <v>0</v>
      </c>
      <c r="BI157" s="151">
        <f t="shared" si="7"/>
        <v>0</v>
      </c>
      <c r="BJ157" s="14" t="s">
        <v>158</v>
      </c>
      <c r="BK157" s="151">
        <f t="shared" si="8"/>
        <v>0</v>
      </c>
      <c r="BL157" s="14" t="s">
        <v>282</v>
      </c>
      <c r="BM157" s="150" t="s">
        <v>278</v>
      </c>
    </row>
    <row r="158" spans="1:65" s="2" customFormat="1" ht="21.75" customHeight="1">
      <c r="A158" s="26"/>
      <c r="B158" s="138"/>
      <c r="C158" s="139" t="s">
        <v>213</v>
      </c>
      <c r="D158" s="139" t="s">
        <v>153</v>
      </c>
      <c r="E158" s="140" t="s">
        <v>1631</v>
      </c>
      <c r="F158" s="141" t="s">
        <v>1632</v>
      </c>
      <c r="G158" s="142" t="s">
        <v>205</v>
      </c>
      <c r="H158" s="143">
        <v>100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si="0"/>
        <v>0</v>
      </c>
      <c r="Q158" s="148">
        <v>0</v>
      </c>
      <c r="R158" s="148">
        <f t="shared" si="1"/>
        <v>0</v>
      </c>
      <c r="S158" s="148">
        <v>0</v>
      </c>
      <c r="T158" s="149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282</v>
      </c>
      <c r="AT158" s="150" t="s">
        <v>153</v>
      </c>
      <c r="AU158" s="150" t="s">
        <v>158</v>
      </c>
      <c r="AY158" s="14" t="s">
        <v>150</v>
      </c>
      <c r="BE158" s="151">
        <f t="shared" si="3"/>
        <v>0</v>
      </c>
      <c r="BF158" s="151">
        <f t="shared" si="4"/>
        <v>0</v>
      </c>
      <c r="BG158" s="151">
        <f t="shared" si="5"/>
        <v>0</v>
      </c>
      <c r="BH158" s="151">
        <f t="shared" si="6"/>
        <v>0</v>
      </c>
      <c r="BI158" s="151">
        <f t="shared" si="7"/>
        <v>0</v>
      </c>
      <c r="BJ158" s="14" t="s">
        <v>158</v>
      </c>
      <c r="BK158" s="151">
        <f t="shared" si="8"/>
        <v>0</v>
      </c>
      <c r="BL158" s="14" t="s">
        <v>282</v>
      </c>
      <c r="BM158" s="150" t="s">
        <v>282</v>
      </c>
    </row>
    <row r="159" spans="1:65" s="2" customFormat="1" ht="21.75" customHeight="1">
      <c r="A159" s="26"/>
      <c r="B159" s="138"/>
      <c r="C159" s="152" t="s">
        <v>272</v>
      </c>
      <c r="D159" s="152" t="s">
        <v>188</v>
      </c>
      <c r="E159" s="153" t="s">
        <v>1633</v>
      </c>
      <c r="F159" s="154" t="s">
        <v>1634</v>
      </c>
      <c r="G159" s="155" t="s">
        <v>205</v>
      </c>
      <c r="H159" s="156">
        <v>105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0"/>
        <v>0</v>
      </c>
      <c r="Q159" s="148">
        <v>0</v>
      </c>
      <c r="R159" s="148">
        <f t="shared" si="1"/>
        <v>0</v>
      </c>
      <c r="S159" s="148">
        <v>0</v>
      </c>
      <c r="T159" s="149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1092</v>
      </c>
      <c r="AT159" s="150" t="s">
        <v>188</v>
      </c>
      <c r="AU159" s="150" t="s">
        <v>158</v>
      </c>
      <c r="AY159" s="14" t="s">
        <v>150</v>
      </c>
      <c r="BE159" s="151">
        <f t="shared" si="3"/>
        <v>0</v>
      </c>
      <c r="BF159" s="151">
        <f t="shared" si="4"/>
        <v>0</v>
      </c>
      <c r="BG159" s="151">
        <f t="shared" si="5"/>
        <v>0</v>
      </c>
      <c r="BH159" s="151">
        <f t="shared" si="6"/>
        <v>0</v>
      </c>
      <c r="BI159" s="151">
        <f t="shared" si="7"/>
        <v>0</v>
      </c>
      <c r="BJ159" s="14" t="s">
        <v>158</v>
      </c>
      <c r="BK159" s="151">
        <f t="shared" si="8"/>
        <v>0</v>
      </c>
      <c r="BL159" s="14" t="s">
        <v>282</v>
      </c>
      <c r="BM159" s="150" t="s">
        <v>285</v>
      </c>
    </row>
    <row r="160" spans="1:65" s="2" customFormat="1" ht="21.75" customHeight="1">
      <c r="A160" s="26"/>
      <c r="B160" s="138"/>
      <c r="C160" s="139" t="s">
        <v>216</v>
      </c>
      <c r="D160" s="139" t="s">
        <v>153</v>
      </c>
      <c r="E160" s="140" t="s">
        <v>1643</v>
      </c>
      <c r="F160" s="141" t="s">
        <v>1644</v>
      </c>
      <c r="G160" s="142" t="s">
        <v>463</v>
      </c>
      <c r="H160" s="143">
        <v>24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0"/>
        <v>0</v>
      </c>
      <c r="Q160" s="148">
        <v>0</v>
      </c>
      <c r="R160" s="148">
        <f t="shared" si="1"/>
        <v>0</v>
      </c>
      <c r="S160" s="148">
        <v>0</v>
      </c>
      <c r="T160" s="149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282</v>
      </c>
      <c r="AT160" s="150" t="s">
        <v>153</v>
      </c>
      <c r="AU160" s="150" t="s">
        <v>158</v>
      </c>
      <c r="AY160" s="14" t="s">
        <v>150</v>
      </c>
      <c r="BE160" s="151">
        <f t="shared" si="3"/>
        <v>0</v>
      </c>
      <c r="BF160" s="151">
        <f t="shared" si="4"/>
        <v>0</v>
      </c>
      <c r="BG160" s="151">
        <f t="shared" si="5"/>
        <v>0</v>
      </c>
      <c r="BH160" s="151">
        <f t="shared" si="6"/>
        <v>0</v>
      </c>
      <c r="BI160" s="151">
        <f t="shared" si="7"/>
        <v>0</v>
      </c>
      <c r="BJ160" s="14" t="s">
        <v>158</v>
      </c>
      <c r="BK160" s="151">
        <f t="shared" si="8"/>
        <v>0</v>
      </c>
      <c r="BL160" s="14" t="s">
        <v>282</v>
      </c>
      <c r="BM160" s="150" t="s">
        <v>289</v>
      </c>
    </row>
    <row r="161" spans="1:65" s="2" customFormat="1" ht="21.75" customHeight="1">
      <c r="A161" s="26"/>
      <c r="B161" s="138"/>
      <c r="C161" s="152" t="s">
        <v>279</v>
      </c>
      <c r="D161" s="152" t="s">
        <v>188</v>
      </c>
      <c r="E161" s="153" t="s">
        <v>1645</v>
      </c>
      <c r="F161" s="154" t="s">
        <v>1646</v>
      </c>
      <c r="G161" s="155" t="s">
        <v>463</v>
      </c>
      <c r="H161" s="156">
        <v>24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0"/>
        <v>0</v>
      </c>
      <c r="Q161" s="148">
        <v>0</v>
      </c>
      <c r="R161" s="148">
        <f t="shared" si="1"/>
        <v>0</v>
      </c>
      <c r="S161" s="148">
        <v>0</v>
      </c>
      <c r="T161" s="149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1092</v>
      </c>
      <c r="AT161" s="150" t="s">
        <v>188</v>
      </c>
      <c r="AU161" s="150" t="s">
        <v>158</v>
      </c>
      <c r="AY161" s="14" t="s">
        <v>150</v>
      </c>
      <c r="BE161" s="151">
        <f t="shared" si="3"/>
        <v>0</v>
      </c>
      <c r="BF161" s="151">
        <f t="shared" si="4"/>
        <v>0</v>
      </c>
      <c r="BG161" s="151">
        <f t="shared" si="5"/>
        <v>0</v>
      </c>
      <c r="BH161" s="151">
        <f t="shared" si="6"/>
        <v>0</v>
      </c>
      <c r="BI161" s="151">
        <f t="shared" si="7"/>
        <v>0</v>
      </c>
      <c r="BJ161" s="14" t="s">
        <v>158</v>
      </c>
      <c r="BK161" s="151">
        <f t="shared" si="8"/>
        <v>0</v>
      </c>
      <c r="BL161" s="14" t="s">
        <v>282</v>
      </c>
      <c r="BM161" s="150" t="s">
        <v>292</v>
      </c>
    </row>
    <row r="162" spans="1:65" s="2" customFormat="1" ht="21.75" customHeight="1">
      <c r="A162" s="26"/>
      <c r="B162" s="138"/>
      <c r="C162" s="139" t="s">
        <v>221</v>
      </c>
      <c r="D162" s="139" t="s">
        <v>153</v>
      </c>
      <c r="E162" s="140" t="s">
        <v>1643</v>
      </c>
      <c r="F162" s="141" t="s">
        <v>1644</v>
      </c>
      <c r="G162" s="142" t="s">
        <v>463</v>
      </c>
      <c r="H162" s="143">
        <v>72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0"/>
        <v>0</v>
      </c>
      <c r="Q162" s="148">
        <v>0</v>
      </c>
      <c r="R162" s="148">
        <f t="shared" si="1"/>
        <v>0</v>
      </c>
      <c r="S162" s="148">
        <v>0</v>
      </c>
      <c r="T162" s="149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282</v>
      </c>
      <c r="AT162" s="150" t="s">
        <v>153</v>
      </c>
      <c r="AU162" s="150" t="s">
        <v>158</v>
      </c>
      <c r="AY162" s="14" t="s">
        <v>150</v>
      </c>
      <c r="BE162" s="151">
        <f t="shared" si="3"/>
        <v>0</v>
      </c>
      <c r="BF162" s="151">
        <f t="shared" si="4"/>
        <v>0</v>
      </c>
      <c r="BG162" s="151">
        <f t="shared" si="5"/>
        <v>0</v>
      </c>
      <c r="BH162" s="151">
        <f t="shared" si="6"/>
        <v>0</v>
      </c>
      <c r="BI162" s="151">
        <f t="shared" si="7"/>
        <v>0</v>
      </c>
      <c r="BJ162" s="14" t="s">
        <v>158</v>
      </c>
      <c r="BK162" s="151">
        <f t="shared" si="8"/>
        <v>0</v>
      </c>
      <c r="BL162" s="14" t="s">
        <v>282</v>
      </c>
      <c r="BM162" s="150" t="s">
        <v>297</v>
      </c>
    </row>
    <row r="163" spans="1:65" s="2" customFormat="1" ht="16.5" customHeight="1">
      <c r="A163" s="26"/>
      <c r="B163" s="138"/>
      <c r="C163" s="152" t="s">
        <v>286</v>
      </c>
      <c r="D163" s="152" t="s">
        <v>188</v>
      </c>
      <c r="E163" s="153" t="s">
        <v>1647</v>
      </c>
      <c r="F163" s="154" t="s">
        <v>1648</v>
      </c>
      <c r="G163" s="155" t="s">
        <v>463</v>
      </c>
      <c r="H163" s="156">
        <v>72</v>
      </c>
      <c r="I163" s="157"/>
      <c r="J163" s="157"/>
      <c r="K163" s="158"/>
      <c r="L163" s="159"/>
      <c r="M163" s="160" t="s">
        <v>1</v>
      </c>
      <c r="N163" s="161" t="s">
        <v>33</v>
      </c>
      <c r="O163" s="148">
        <v>0</v>
      </c>
      <c r="P163" s="148">
        <f t="shared" si="0"/>
        <v>0</v>
      </c>
      <c r="Q163" s="148">
        <v>0</v>
      </c>
      <c r="R163" s="148">
        <f t="shared" si="1"/>
        <v>0</v>
      </c>
      <c r="S163" s="148">
        <v>0</v>
      </c>
      <c r="T163" s="149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1092</v>
      </c>
      <c r="AT163" s="150" t="s">
        <v>188</v>
      </c>
      <c r="AU163" s="150" t="s">
        <v>158</v>
      </c>
      <c r="AY163" s="14" t="s">
        <v>150</v>
      </c>
      <c r="BE163" s="151">
        <f t="shared" si="3"/>
        <v>0</v>
      </c>
      <c r="BF163" s="151">
        <f t="shared" si="4"/>
        <v>0</v>
      </c>
      <c r="BG163" s="151">
        <f t="shared" si="5"/>
        <v>0</v>
      </c>
      <c r="BH163" s="151">
        <f t="shared" si="6"/>
        <v>0</v>
      </c>
      <c r="BI163" s="151">
        <f t="shared" si="7"/>
        <v>0</v>
      </c>
      <c r="BJ163" s="14" t="s">
        <v>158</v>
      </c>
      <c r="BK163" s="151">
        <f t="shared" si="8"/>
        <v>0</v>
      </c>
      <c r="BL163" s="14" t="s">
        <v>282</v>
      </c>
      <c r="BM163" s="150" t="s">
        <v>300</v>
      </c>
    </row>
    <row r="164" spans="1:65" s="2" customFormat="1" ht="16.5" customHeight="1">
      <c r="A164" s="26"/>
      <c r="B164" s="138"/>
      <c r="C164" s="152" t="s">
        <v>224</v>
      </c>
      <c r="D164" s="152" t="s">
        <v>188</v>
      </c>
      <c r="E164" s="153" t="s">
        <v>1649</v>
      </c>
      <c r="F164" s="154" t="s">
        <v>1650</v>
      </c>
      <c r="G164" s="155" t="s">
        <v>463</v>
      </c>
      <c r="H164" s="156">
        <v>72</v>
      </c>
      <c r="I164" s="157"/>
      <c r="J164" s="157"/>
      <c r="K164" s="158"/>
      <c r="L164" s="159"/>
      <c r="M164" s="160" t="s">
        <v>1</v>
      </c>
      <c r="N164" s="161" t="s">
        <v>33</v>
      </c>
      <c r="O164" s="148">
        <v>0</v>
      </c>
      <c r="P164" s="148">
        <f t="shared" si="0"/>
        <v>0</v>
      </c>
      <c r="Q164" s="148">
        <v>0</v>
      </c>
      <c r="R164" s="148">
        <f t="shared" si="1"/>
        <v>0</v>
      </c>
      <c r="S164" s="148">
        <v>0</v>
      </c>
      <c r="T164" s="149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1092</v>
      </c>
      <c r="AT164" s="150" t="s">
        <v>188</v>
      </c>
      <c r="AU164" s="150" t="s">
        <v>158</v>
      </c>
      <c r="AY164" s="14" t="s">
        <v>150</v>
      </c>
      <c r="BE164" s="151">
        <f t="shared" si="3"/>
        <v>0</v>
      </c>
      <c r="BF164" s="151">
        <f t="shared" si="4"/>
        <v>0</v>
      </c>
      <c r="BG164" s="151">
        <f t="shared" si="5"/>
        <v>0</v>
      </c>
      <c r="BH164" s="151">
        <f t="shared" si="6"/>
        <v>0</v>
      </c>
      <c r="BI164" s="151">
        <f t="shared" si="7"/>
        <v>0</v>
      </c>
      <c r="BJ164" s="14" t="s">
        <v>158</v>
      </c>
      <c r="BK164" s="151">
        <f t="shared" si="8"/>
        <v>0</v>
      </c>
      <c r="BL164" s="14" t="s">
        <v>282</v>
      </c>
      <c r="BM164" s="150" t="s">
        <v>304</v>
      </c>
    </row>
    <row r="165" spans="1:65" s="2" customFormat="1" ht="16.5" customHeight="1">
      <c r="A165" s="26"/>
      <c r="B165" s="138"/>
      <c r="C165" s="152" t="s">
        <v>293</v>
      </c>
      <c r="D165" s="152" t="s">
        <v>188</v>
      </c>
      <c r="E165" s="153" t="s">
        <v>1651</v>
      </c>
      <c r="F165" s="154" t="s">
        <v>1652</v>
      </c>
      <c r="G165" s="155" t="s">
        <v>463</v>
      </c>
      <c r="H165" s="156">
        <v>72</v>
      </c>
      <c r="I165" s="157"/>
      <c r="J165" s="157"/>
      <c r="K165" s="158"/>
      <c r="L165" s="159"/>
      <c r="M165" s="160" t="s">
        <v>1</v>
      </c>
      <c r="N165" s="161" t="s">
        <v>33</v>
      </c>
      <c r="O165" s="148">
        <v>0</v>
      </c>
      <c r="P165" s="148">
        <f t="shared" ref="P165:P196" si="9">O165*H165</f>
        <v>0</v>
      </c>
      <c r="Q165" s="148">
        <v>0</v>
      </c>
      <c r="R165" s="148">
        <f t="shared" ref="R165:R196" si="10">Q165*H165</f>
        <v>0</v>
      </c>
      <c r="S165" s="148">
        <v>0</v>
      </c>
      <c r="T165" s="149">
        <f t="shared" ref="T165:T196" si="11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1092</v>
      </c>
      <c r="AT165" s="150" t="s">
        <v>188</v>
      </c>
      <c r="AU165" s="150" t="s">
        <v>158</v>
      </c>
      <c r="AY165" s="14" t="s">
        <v>150</v>
      </c>
      <c r="BE165" s="151">
        <f t="shared" ref="BE165:BE196" si="12">IF(N165="základná",J165,0)</f>
        <v>0</v>
      </c>
      <c r="BF165" s="151">
        <f t="shared" ref="BF165:BF196" si="13">IF(N165="znížená",J165,0)</f>
        <v>0</v>
      </c>
      <c r="BG165" s="151">
        <f t="shared" ref="BG165:BG196" si="14">IF(N165="zákl. prenesená",J165,0)</f>
        <v>0</v>
      </c>
      <c r="BH165" s="151">
        <f t="shared" ref="BH165:BH196" si="15">IF(N165="zníž. prenesená",J165,0)</f>
        <v>0</v>
      </c>
      <c r="BI165" s="151">
        <f t="shared" ref="BI165:BI196" si="16">IF(N165="nulová",J165,0)</f>
        <v>0</v>
      </c>
      <c r="BJ165" s="14" t="s">
        <v>158</v>
      </c>
      <c r="BK165" s="151">
        <f t="shared" ref="BK165:BK196" si="17">ROUND(I165*H165,2)</f>
        <v>0</v>
      </c>
      <c r="BL165" s="14" t="s">
        <v>282</v>
      </c>
      <c r="BM165" s="150" t="s">
        <v>307</v>
      </c>
    </row>
    <row r="166" spans="1:65" s="2" customFormat="1" ht="21.75" customHeight="1">
      <c r="A166" s="26"/>
      <c r="B166" s="138"/>
      <c r="C166" s="139" t="s">
        <v>229</v>
      </c>
      <c r="D166" s="139" t="s">
        <v>153</v>
      </c>
      <c r="E166" s="140" t="s">
        <v>1653</v>
      </c>
      <c r="F166" s="141" t="s">
        <v>1654</v>
      </c>
      <c r="G166" s="142" t="s">
        <v>463</v>
      </c>
      <c r="H166" s="143">
        <v>6</v>
      </c>
      <c r="I166" s="144"/>
      <c r="J166" s="144"/>
      <c r="K166" s="145"/>
      <c r="L166" s="27"/>
      <c r="M166" s="146" t="s">
        <v>1</v>
      </c>
      <c r="N166" s="147" t="s">
        <v>33</v>
      </c>
      <c r="O166" s="148">
        <v>0</v>
      </c>
      <c r="P166" s="148">
        <f t="shared" si="9"/>
        <v>0</v>
      </c>
      <c r="Q166" s="148">
        <v>0</v>
      </c>
      <c r="R166" s="148">
        <f t="shared" si="10"/>
        <v>0</v>
      </c>
      <c r="S166" s="148">
        <v>0</v>
      </c>
      <c r="T166" s="149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282</v>
      </c>
      <c r="AT166" s="150" t="s">
        <v>153</v>
      </c>
      <c r="AU166" s="150" t="s">
        <v>158</v>
      </c>
      <c r="AY166" s="14" t="s">
        <v>150</v>
      </c>
      <c r="BE166" s="151">
        <f t="shared" si="12"/>
        <v>0</v>
      </c>
      <c r="BF166" s="151">
        <f t="shared" si="13"/>
        <v>0</v>
      </c>
      <c r="BG166" s="151">
        <f t="shared" si="14"/>
        <v>0</v>
      </c>
      <c r="BH166" s="151">
        <f t="shared" si="15"/>
        <v>0</v>
      </c>
      <c r="BI166" s="151">
        <f t="shared" si="16"/>
        <v>0</v>
      </c>
      <c r="BJ166" s="14" t="s">
        <v>158</v>
      </c>
      <c r="BK166" s="151">
        <f t="shared" si="17"/>
        <v>0</v>
      </c>
      <c r="BL166" s="14" t="s">
        <v>282</v>
      </c>
      <c r="BM166" s="150" t="s">
        <v>311</v>
      </c>
    </row>
    <row r="167" spans="1:65" s="2" customFormat="1" ht="16.5" customHeight="1">
      <c r="A167" s="26"/>
      <c r="B167" s="138"/>
      <c r="C167" s="152" t="s">
        <v>301</v>
      </c>
      <c r="D167" s="152" t="s">
        <v>188</v>
      </c>
      <c r="E167" s="153" t="s">
        <v>1655</v>
      </c>
      <c r="F167" s="154" t="s">
        <v>1656</v>
      </c>
      <c r="G167" s="155" t="s">
        <v>463</v>
      </c>
      <c r="H167" s="156">
        <v>6</v>
      </c>
      <c r="I167" s="157"/>
      <c r="J167" s="157"/>
      <c r="K167" s="158"/>
      <c r="L167" s="159"/>
      <c r="M167" s="160" t="s">
        <v>1</v>
      </c>
      <c r="N167" s="161" t="s">
        <v>33</v>
      </c>
      <c r="O167" s="148">
        <v>0</v>
      </c>
      <c r="P167" s="148">
        <f t="shared" si="9"/>
        <v>0</v>
      </c>
      <c r="Q167" s="148">
        <v>0</v>
      </c>
      <c r="R167" s="148">
        <f t="shared" si="10"/>
        <v>0</v>
      </c>
      <c r="S167" s="148">
        <v>0</v>
      </c>
      <c r="T167" s="149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1092</v>
      </c>
      <c r="AT167" s="150" t="s">
        <v>188</v>
      </c>
      <c r="AU167" s="150" t="s">
        <v>158</v>
      </c>
      <c r="AY167" s="14" t="s">
        <v>150</v>
      </c>
      <c r="BE167" s="151">
        <f t="shared" si="12"/>
        <v>0</v>
      </c>
      <c r="BF167" s="151">
        <f t="shared" si="13"/>
        <v>0</v>
      </c>
      <c r="BG167" s="151">
        <f t="shared" si="14"/>
        <v>0</v>
      </c>
      <c r="BH167" s="151">
        <f t="shared" si="15"/>
        <v>0</v>
      </c>
      <c r="BI167" s="151">
        <f t="shared" si="16"/>
        <v>0</v>
      </c>
      <c r="BJ167" s="14" t="s">
        <v>158</v>
      </c>
      <c r="BK167" s="151">
        <f t="shared" si="17"/>
        <v>0</v>
      </c>
      <c r="BL167" s="14" t="s">
        <v>282</v>
      </c>
      <c r="BM167" s="150" t="s">
        <v>314</v>
      </c>
    </row>
    <row r="168" spans="1:65" s="2" customFormat="1" ht="16.5" customHeight="1">
      <c r="A168" s="26"/>
      <c r="B168" s="138"/>
      <c r="C168" s="152" t="s">
        <v>232</v>
      </c>
      <c r="D168" s="152" t="s">
        <v>188</v>
      </c>
      <c r="E168" s="153" t="s">
        <v>1657</v>
      </c>
      <c r="F168" s="154" t="s">
        <v>1658</v>
      </c>
      <c r="G168" s="155" t="s">
        <v>463</v>
      </c>
      <c r="H168" s="156">
        <v>6</v>
      </c>
      <c r="I168" s="157"/>
      <c r="J168" s="157"/>
      <c r="K168" s="158"/>
      <c r="L168" s="159"/>
      <c r="M168" s="160" t="s">
        <v>1</v>
      </c>
      <c r="N168" s="161" t="s">
        <v>33</v>
      </c>
      <c r="O168" s="148">
        <v>0</v>
      </c>
      <c r="P168" s="148">
        <f t="shared" si="9"/>
        <v>0</v>
      </c>
      <c r="Q168" s="148">
        <v>0</v>
      </c>
      <c r="R168" s="148">
        <f t="shared" si="10"/>
        <v>0</v>
      </c>
      <c r="S168" s="148">
        <v>0</v>
      </c>
      <c r="T168" s="149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1092</v>
      </c>
      <c r="AT168" s="150" t="s">
        <v>188</v>
      </c>
      <c r="AU168" s="150" t="s">
        <v>158</v>
      </c>
      <c r="AY168" s="14" t="s">
        <v>150</v>
      </c>
      <c r="BE168" s="151">
        <f t="shared" si="12"/>
        <v>0</v>
      </c>
      <c r="BF168" s="151">
        <f t="shared" si="13"/>
        <v>0</v>
      </c>
      <c r="BG168" s="151">
        <f t="shared" si="14"/>
        <v>0</v>
      </c>
      <c r="BH168" s="151">
        <f t="shared" si="15"/>
        <v>0</v>
      </c>
      <c r="BI168" s="151">
        <f t="shared" si="16"/>
        <v>0</v>
      </c>
      <c r="BJ168" s="14" t="s">
        <v>158</v>
      </c>
      <c r="BK168" s="151">
        <f t="shared" si="17"/>
        <v>0</v>
      </c>
      <c r="BL168" s="14" t="s">
        <v>282</v>
      </c>
      <c r="BM168" s="150" t="s">
        <v>318</v>
      </c>
    </row>
    <row r="169" spans="1:65" s="2" customFormat="1" ht="16.5" customHeight="1">
      <c r="A169" s="26"/>
      <c r="B169" s="138"/>
      <c r="C169" s="152" t="s">
        <v>308</v>
      </c>
      <c r="D169" s="152" t="s">
        <v>188</v>
      </c>
      <c r="E169" s="153" t="s">
        <v>1651</v>
      </c>
      <c r="F169" s="154" t="s">
        <v>1652</v>
      </c>
      <c r="G169" s="155" t="s">
        <v>463</v>
      </c>
      <c r="H169" s="156">
        <v>6</v>
      </c>
      <c r="I169" s="157"/>
      <c r="J169" s="157"/>
      <c r="K169" s="158"/>
      <c r="L169" s="159"/>
      <c r="M169" s="160" t="s">
        <v>1</v>
      </c>
      <c r="N169" s="161" t="s">
        <v>33</v>
      </c>
      <c r="O169" s="148">
        <v>0</v>
      </c>
      <c r="P169" s="148">
        <f t="shared" si="9"/>
        <v>0</v>
      </c>
      <c r="Q169" s="148">
        <v>0</v>
      </c>
      <c r="R169" s="148">
        <f t="shared" si="10"/>
        <v>0</v>
      </c>
      <c r="S169" s="148">
        <v>0</v>
      </c>
      <c r="T169" s="149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1092</v>
      </c>
      <c r="AT169" s="150" t="s">
        <v>188</v>
      </c>
      <c r="AU169" s="150" t="s">
        <v>158</v>
      </c>
      <c r="AY169" s="14" t="s">
        <v>150</v>
      </c>
      <c r="BE169" s="151">
        <f t="shared" si="12"/>
        <v>0</v>
      </c>
      <c r="BF169" s="151">
        <f t="shared" si="13"/>
        <v>0</v>
      </c>
      <c r="BG169" s="151">
        <f t="shared" si="14"/>
        <v>0</v>
      </c>
      <c r="BH169" s="151">
        <f t="shared" si="15"/>
        <v>0</v>
      </c>
      <c r="BI169" s="151">
        <f t="shared" si="16"/>
        <v>0</v>
      </c>
      <c r="BJ169" s="14" t="s">
        <v>158</v>
      </c>
      <c r="BK169" s="151">
        <f t="shared" si="17"/>
        <v>0</v>
      </c>
      <c r="BL169" s="14" t="s">
        <v>282</v>
      </c>
      <c r="BM169" s="150" t="s">
        <v>321</v>
      </c>
    </row>
    <row r="170" spans="1:65" s="2" customFormat="1" ht="21.75" customHeight="1">
      <c r="A170" s="26"/>
      <c r="B170" s="138"/>
      <c r="C170" s="139" t="s">
        <v>238</v>
      </c>
      <c r="D170" s="139" t="s">
        <v>153</v>
      </c>
      <c r="E170" s="140" t="s">
        <v>1659</v>
      </c>
      <c r="F170" s="141" t="s">
        <v>1660</v>
      </c>
      <c r="G170" s="142" t="s">
        <v>463</v>
      </c>
      <c r="H170" s="143">
        <v>4</v>
      </c>
      <c r="I170" s="144"/>
      <c r="J170" s="144"/>
      <c r="K170" s="145"/>
      <c r="L170" s="27"/>
      <c r="M170" s="146" t="s">
        <v>1</v>
      </c>
      <c r="N170" s="147" t="s">
        <v>33</v>
      </c>
      <c r="O170" s="148">
        <v>0</v>
      </c>
      <c r="P170" s="148">
        <f t="shared" si="9"/>
        <v>0</v>
      </c>
      <c r="Q170" s="148">
        <v>0</v>
      </c>
      <c r="R170" s="148">
        <f t="shared" si="10"/>
        <v>0</v>
      </c>
      <c r="S170" s="148">
        <v>0</v>
      </c>
      <c r="T170" s="149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282</v>
      </c>
      <c r="AT170" s="150" t="s">
        <v>153</v>
      </c>
      <c r="AU170" s="150" t="s">
        <v>158</v>
      </c>
      <c r="AY170" s="14" t="s">
        <v>150</v>
      </c>
      <c r="BE170" s="151">
        <f t="shared" si="12"/>
        <v>0</v>
      </c>
      <c r="BF170" s="151">
        <f t="shared" si="13"/>
        <v>0</v>
      </c>
      <c r="BG170" s="151">
        <f t="shared" si="14"/>
        <v>0</v>
      </c>
      <c r="BH170" s="151">
        <f t="shared" si="15"/>
        <v>0</v>
      </c>
      <c r="BI170" s="151">
        <f t="shared" si="16"/>
        <v>0</v>
      </c>
      <c r="BJ170" s="14" t="s">
        <v>158</v>
      </c>
      <c r="BK170" s="151">
        <f t="shared" si="17"/>
        <v>0</v>
      </c>
      <c r="BL170" s="14" t="s">
        <v>282</v>
      </c>
      <c r="BM170" s="150" t="s">
        <v>325</v>
      </c>
    </row>
    <row r="171" spans="1:65" s="2" customFormat="1" ht="16.5" customHeight="1">
      <c r="A171" s="26"/>
      <c r="B171" s="138"/>
      <c r="C171" s="152" t="s">
        <v>315</v>
      </c>
      <c r="D171" s="152" t="s">
        <v>188</v>
      </c>
      <c r="E171" s="153" t="s">
        <v>1661</v>
      </c>
      <c r="F171" s="154" t="s">
        <v>1662</v>
      </c>
      <c r="G171" s="155" t="s">
        <v>463</v>
      </c>
      <c r="H171" s="156">
        <v>4</v>
      </c>
      <c r="I171" s="157"/>
      <c r="J171" s="157"/>
      <c r="K171" s="158"/>
      <c r="L171" s="159"/>
      <c r="M171" s="160" t="s">
        <v>1</v>
      </c>
      <c r="N171" s="161" t="s">
        <v>33</v>
      </c>
      <c r="O171" s="148">
        <v>0</v>
      </c>
      <c r="P171" s="148">
        <f t="shared" si="9"/>
        <v>0</v>
      </c>
      <c r="Q171" s="148">
        <v>0</v>
      </c>
      <c r="R171" s="148">
        <f t="shared" si="10"/>
        <v>0</v>
      </c>
      <c r="S171" s="148">
        <v>0</v>
      </c>
      <c r="T171" s="149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1092</v>
      </c>
      <c r="AT171" s="150" t="s">
        <v>188</v>
      </c>
      <c r="AU171" s="150" t="s">
        <v>158</v>
      </c>
      <c r="AY171" s="14" t="s">
        <v>150</v>
      </c>
      <c r="BE171" s="151">
        <f t="shared" si="12"/>
        <v>0</v>
      </c>
      <c r="BF171" s="151">
        <f t="shared" si="13"/>
        <v>0</v>
      </c>
      <c r="BG171" s="151">
        <f t="shared" si="14"/>
        <v>0</v>
      </c>
      <c r="BH171" s="151">
        <f t="shared" si="15"/>
        <v>0</v>
      </c>
      <c r="BI171" s="151">
        <f t="shared" si="16"/>
        <v>0</v>
      </c>
      <c r="BJ171" s="14" t="s">
        <v>158</v>
      </c>
      <c r="BK171" s="151">
        <f t="shared" si="17"/>
        <v>0</v>
      </c>
      <c r="BL171" s="14" t="s">
        <v>282</v>
      </c>
      <c r="BM171" s="150" t="s">
        <v>328</v>
      </c>
    </row>
    <row r="172" spans="1:65" s="2" customFormat="1" ht="16.5" customHeight="1">
      <c r="A172" s="26"/>
      <c r="B172" s="138"/>
      <c r="C172" s="152" t="s">
        <v>241</v>
      </c>
      <c r="D172" s="152" t="s">
        <v>188</v>
      </c>
      <c r="E172" s="153" t="s">
        <v>1657</v>
      </c>
      <c r="F172" s="154" t="s">
        <v>1658</v>
      </c>
      <c r="G172" s="155" t="s">
        <v>463</v>
      </c>
      <c r="H172" s="156">
        <v>4</v>
      </c>
      <c r="I172" s="157"/>
      <c r="J172" s="157"/>
      <c r="K172" s="158"/>
      <c r="L172" s="159"/>
      <c r="M172" s="160" t="s">
        <v>1</v>
      </c>
      <c r="N172" s="161" t="s">
        <v>33</v>
      </c>
      <c r="O172" s="148">
        <v>0</v>
      </c>
      <c r="P172" s="148">
        <f t="shared" si="9"/>
        <v>0</v>
      </c>
      <c r="Q172" s="148">
        <v>0</v>
      </c>
      <c r="R172" s="148">
        <f t="shared" si="10"/>
        <v>0</v>
      </c>
      <c r="S172" s="148">
        <v>0</v>
      </c>
      <c r="T172" s="149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1092</v>
      </c>
      <c r="AT172" s="150" t="s">
        <v>188</v>
      </c>
      <c r="AU172" s="150" t="s">
        <v>158</v>
      </c>
      <c r="AY172" s="14" t="s">
        <v>150</v>
      </c>
      <c r="BE172" s="151">
        <f t="shared" si="12"/>
        <v>0</v>
      </c>
      <c r="BF172" s="151">
        <f t="shared" si="13"/>
        <v>0</v>
      </c>
      <c r="BG172" s="151">
        <f t="shared" si="14"/>
        <v>0</v>
      </c>
      <c r="BH172" s="151">
        <f t="shared" si="15"/>
        <v>0</v>
      </c>
      <c r="BI172" s="151">
        <f t="shared" si="16"/>
        <v>0</v>
      </c>
      <c r="BJ172" s="14" t="s">
        <v>158</v>
      </c>
      <c r="BK172" s="151">
        <f t="shared" si="17"/>
        <v>0</v>
      </c>
      <c r="BL172" s="14" t="s">
        <v>282</v>
      </c>
      <c r="BM172" s="150" t="s">
        <v>332</v>
      </c>
    </row>
    <row r="173" spans="1:65" s="2" customFormat="1" ht="16.5" customHeight="1">
      <c r="A173" s="26"/>
      <c r="B173" s="138"/>
      <c r="C173" s="152" t="s">
        <v>322</v>
      </c>
      <c r="D173" s="152" t="s">
        <v>188</v>
      </c>
      <c r="E173" s="153" t="s">
        <v>1651</v>
      </c>
      <c r="F173" s="154" t="s">
        <v>1652</v>
      </c>
      <c r="G173" s="155" t="s">
        <v>463</v>
      </c>
      <c r="H173" s="156">
        <v>4</v>
      </c>
      <c r="I173" s="157"/>
      <c r="J173" s="157"/>
      <c r="K173" s="158"/>
      <c r="L173" s="159"/>
      <c r="M173" s="160" t="s">
        <v>1</v>
      </c>
      <c r="N173" s="161" t="s">
        <v>33</v>
      </c>
      <c r="O173" s="148">
        <v>0</v>
      </c>
      <c r="P173" s="148">
        <f t="shared" si="9"/>
        <v>0</v>
      </c>
      <c r="Q173" s="148">
        <v>0</v>
      </c>
      <c r="R173" s="148">
        <f t="shared" si="10"/>
        <v>0</v>
      </c>
      <c r="S173" s="148">
        <v>0</v>
      </c>
      <c r="T173" s="149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1092</v>
      </c>
      <c r="AT173" s="150" t="s">
        <v>188</v>
      </c>
      <c r="AU173" s="150" t="s">
        <v>158</v>
      </c>
      <c r="AY173" s="14" t="s">
        <v>150</v>
      </c>
      <c r="BE173" s="151">
        <f t="shared" si="12"/>
        <v>0</v>
      </c>
      <c r="BF173" s="151">
        <f t="shared" si="13"/>
        <v>0</v>
      </c>
      <c r="BG173" s="151">
        <f t="shared" si="14"/>
        <v>0</v>
      </c>
      <c r="BH173" s="151">
        <f t="shared" si="15"/>
        <v>0</v>
      </c>
      <c r="BI173" s="151">
        <f t="shared" si="16"/>
        <v>0</v>
      </c>
      <c r="BJ173" s="14" t="s">
        <v>158</v>
      </c>
      <c r="BK173" s="151">
        <f t="shared" si="17"/>
        <v>0</v>
      </c>
      <c r="BL173" s="14" t="s">
        <v>282</v>
      </c>
      <c r="BM173" s="150" t="s">
        <v>335</v>
      </c>
    </row>
    <row r="174" spans="1:65" s="2" customFormat="1" ht="21.75" customHeight="1">
      <c r="A174" s="26"/>
      <c r="B174" s="138"/>
      <c r="C174" s="139" t="s">
        <v>245</v>
      </c>
      <c r="D174" s="139" t="s">
        <v>153</v>
      </c>
      <c r="E174" s="140" t="s">
        <v>1663</v>
      </c>
      <c r="F174" s="141" t="s">
        <v>2261</v>
      </c>
      <c r="G174" s="142" t="s">
        <v>463</v>
      </c>
      <c r="H174" s="143">
        <v>11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 t="shared" si="9"/>
        <v>0</v>
      </c>
      <c r="Q174" s="148">
        <v>0</v>
      </c>
      <c r="R174" s="148">
        <f t="shared" si="10"/>
        <v>0</v>
      </c>
      <c r="S174" s="148">
        <v>0</v>
      </c>
      <c r="T174" s="149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282</v>
      </c>
      <c r="AT174" s="150" t="s">
        <v>153</v>
      </c>
      <c r="AU174" s="150" t="s">
        <v>158</v>
      </c>
      <c r="AY174" s="14" t="s">
        <v>150</v>
      </c>
      <c r="BE174" s="151">
        <f t="shared" si="12"/>
        <v>0</v>
      </c>
      <c r="BF174" s="151">
        <f t="shared" si="13"/>
        <v>0</v>
      </c>
      <c r="BG174" s="151">
        <f t="shared" si="14"/>
        <v>0</v>
      </c>
      <c r="BH174" s="151">
        <f t="shared" si="15"/>
        <v>0</v>
      </c>
      <c r="BI174" s="151">
        <f t="shared" si="16"/>
        <v>0</v>
      </c>
      <c r="BJ174" s="14" t="s">
        <v>158</v>
      </c>
      <c r="BK174" s="151">
        <f t="shared" si="17"/>
        <v>0</v>
      </c>
      <c r="BL174" s="14" t="s">
        <v>282</v>
      </c>
      <c r="BM174" s="150" t="s">
        <v>2262</v>
      </c>
    </row>
    <row r="175" spans="1:65" s="2" customFormat="1" ht="16.5" customHeight="1">
      <c r="A175" s="26"/>
      <c r="B175" s="138"/>
      <c r="C175" s="152" t="s">
        <v>329</v>
      </c>
      <c r="D175" s="152" t="s">
        <v>188</v>
      </c>
      <c r="E175" s="153" t="s">
        <v>1666</v>
      </c>
      <c r="F175" s="154" t="s">
        <v>1667</v>
      </c>
      <c r="G175" s="155" t="s">
        <v>463</v>
      </c>
      <c r="H175" s="156">
        <v>11</v>
      </c>
      <c r="I175" s="157"/>
      <c r="J175" s="157"/>
      <c r="K175" s="158"/>
      <c r="L175" s="159"/>
      <c r="M175" s="160" t="s">
        <v>1</v>
      </c>
      <c r="N175" s="161" t="s">
        <v>33</v>
      </c>
      <c r="O175" s="148">
        <v>0</v>
      </c>
      <c r="P175" s="148">
        <f t="shared" si="9"/>
        <v>0</v>
      </c>
      <c r="Q175" s="148">
        <v>0</v>
      </c>
      <c r="R175" s="148">
        <f t="shared" si="10"/>
        <v>0</v>
      </c>
      <c r="S175" s="148">
        <v>0</v>
      </c>
      <c r="T175" s="149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1092</v>
      </c>
      <c r="AT175" s="150" t="s">
        <v>188</v>
      </c>
      <c r="AU175" s="150" t="s">
        <v>158</v>
      </c>
      <c r="AY175" s="14" t="s">
        <v>150</v>
      </c>
      <c r="BE175" s="151">
        <f t="shared" si="12"/>
        <v>0</v>
      </c>
      <c r="BF175" s="151">
        <f t="shared" si="13"/>
        <v>0</v>
      </c>
      <c r="BG175" s="151">
        <f t="shared" si="14"/>
        <v>0</v>
      </c>
      <c r="BH175" s="151">
        <f t="shared" si="15"/>
        <v>0</v>
      </c>
      <c r="BI175" s="151">
        <f t="shared" si="16"/>
        <v>0</v>
      </c>
      <c r="BJ175" s="14" t="s">
        <v>158</v>
      </c>
      <c r="BK175" s="151">
        <f t="shared" si="17"/>
        <v>0</v>
      </c>
      <c r="BL175" s="14" t="s">
        <v>282</v>
      </c>
      <c r="BM175" s="150" t="s">
        <v>2263</v>
      </c>
    </row>
    <row r="176" spans="1:65" s="2" customFormat="1" ht="16.5" customHeight="1">
      <c r="A176" s="26"/>
      <c r="B176" s="138"/>
      <c r="C176" s="152" t="s">
        <v>248</v>
      </c>
      <c r="D176" s="152" t="s">
        <v>188</v>
      </c>
      <c r="E176" s="153" t="s">
        <v>2264</v>
      </c>
      <c r="F176" s="154" t="s">
        <v>1670</v>
      </c>
      <c r="G176" s="155" t="s">
        <v>463</v>
      </c>
      <c r="H176" s="156">
        <v>11</v>
      </c>
      <c r="I176" s="157"/>
      <c r="J176" s="157"/>
      <c r="K176" s="158"/>
      <c r="L176" s="159"/>
      <c r="M176" s="160" t="s">
        <v>1</v>
      </c>
      <c r="N176" s="161" t="s">
        <v>33</v>
      </c>
      <c r="O176" s="148">
        <v>0</v>
      </c>
      <c r="P176" s="148">
        <f t="shared" si="9"/>
        <v>0</v>
      </c>
      <c r="Q176" s="148">
        <v>0</v>
      </c>
      <c r="R176" s="148">
        <f t="shared" si="10"/>
        <v>0</v>
      </c>
      <c r="S176" s="148">
        <v>0</v>
      </c>
      <c r="T176" s="149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1092</v>
      </c>
      <c r="AT176" s="150" t="s">
        <v>188</v>
      </c>
      <c r="AU176" s="150" t="s">
        <v>158</v>
      </c>
      <c r="AY176" s="14" t="s">
        <v>150</v>
      </c>
      <c r="BE176" s="151">
        <f t="shared" si="12"/>
        <v>0</v>
      </c>
      <c r="BF176" s="151">
        <f t="shared" si="13"/>
        <v>0</v>
      </c>
      <c r="BG176" s="151">
        <f t="shared" si="14"/>
        <v>0</v>
      </c>
      <c r="BH176" s="151">
        <f t="shared" si="15"/>
        <v>0</v>
      </c>
      <c r="BI176" s="151">
        <f t="shared" si="16"/>
        <v>0</v>
      </c>
      <c r="BJ176" s="14" t="s">
        <v>158</v>
      </c>
      <c r="BK176" s="151">
        <f t="shared" si="17"/>
        <v>0</v>
      </c>
      <c r="BL176" s="14" t="s">
        <v>282</v>
      </c>
      <c r="BM176" s="150" t="s">
        <v>2265</v>
      </c>
    </row>
    <row r="177" spans="1:65" s="2" customFormat="1" ht="16.5" customHeight="1">
      <c r="A177" s="26"/>
      <c r="B177" s="138"/>
      <c r="C177" s="152" t="s">
        <v>336</v>
      </c>
      <c r="D177" s="152" t="s">
        <v>188</v>
      </c>
      <c r="E177" s="153" t="s">
        <v>2266</v>
      </c>
      <c r="F177" s="154" t="s">
        <v>1652</v>
      </c>
      <c r="G177" s="155" t="s">
        <v>463</v>
      </c>
      <c r="H177" s="156">
        <v>11</v>
      </c>
      <c r="I177" s="157"/>
      <c r="J177" s="157"/>
      <c r="K177" s="158"/>
      <c r="L177" s="159"/>
      <c r="M177" s="160" t="s">
        <v>1</v>
      </c>
      <c r="N177" s="161" t="s">
        <v>33</v>
      </c>
      <c r="O177" s="148">
        <v>0</v>
      </c>
      <c r="P177" s="148">
        <f t="shared" si="9"/>
        <v>0</v>
      </c>
      <c r="Q177" s="148">
        <v>0</v>
      </c>
      <c r="R177" s="148">
        <f t="shared" si="10"/>
        <v>0</v>
      </c>
      <c r="S177" s="148">
        <v>0</v>
      </c>
      <c r="T177" s="149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1092</v>
      </c>
      <c r="AT177" s="150" t="s">
        <v>188</v>
      </c>
      <c r="AU177" s="150" t="s">
        <v>158</v>
      </c>
      <c r="AY177" s="14" t="s">
        <v>150</v>
      </c>
      <c r="BE177" s="151">
        <f t="shared" si="12"/>
        <v>0</v>
      </c>
      <c r="BF177" s="151">
        <f t="shared" si="13"/>
        <v>0</v>
      </c>
      <c r="BG177" s="151">
        <f t="shared" si="14"/>
        <v>0</v>
      </c>
      <c r="BH177" s="151">
        <f t="shared" si="15"/>
        <v>0</v>
      </c>
      <c r="BI177" s="151">
        <f t="shared" si="16"/>
        <v>0</v>
      </c>
      <c r="BJ177" s="14" t="s">
        <v>158</v>
      </c>
      <c r="BK177" s="151">
        <f t="shared" si="17"/>
        <v>0</v>
      </c>
      <c r="BL177" s="14" t="s">
        <v>282</v>
      </c>
      <c r="BM177" s="150" t="s">
        <v>2267</v>
      </c>
    </row>
    <row r="178" spans="1:65" s="2" customFormat="1" ht="21.75" customHeight="1">
      <c r="A178" s="26"/>
      <c r="B178" s="138"/>
      <c r="C178" s="139" t="s">
        <v>254</v>
      </c>
      <c r="D178" s="139" t="s">
        <v>153</v>
      </c>
      <c r="E178" s="140" t="s">
        <v>1677</v>
      </c>
      <c r="F178" s="141" t="s">
        <v>1678</v>
      </c>
      <c r="G178" s="142" t="s">
        <v>463</v>
      </c>
      <c r="H178" s="143">
        <v>5</v>
      </c>
      <c r="I178" s="144"/>
      <c r="J178" s="144"/>
      <c r="K178" s="145"/>
      <c r="L178" s="27"/>
      <c r="M178" s="146" t="s">
        <v>1</v>
      </c>
      <c r="N178" s="147" t="s">
        <v>33</v>
      </c>
      <c r="O178" s="148">
        <v>0</v>
      </c>
      <c r="P178" s="148">
        <f t="shared" si="9"/>
        <v>0</v>
      </c>
      <c r="Q178" s="148">
        <v>0</v>
      </c>
      <c r="R178" s="148">
        <f t="shared" si="10"/>
        <v>0</v>
      </c>
      <c r="S178" s="148">
        <v>0</v>
      </c>
      <c r="T178" s="149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282</v>
      </c>
      <c r="AT178" s="150" t="s">
        <v>153</v>
      </c>
      <c r="AU178" s="150" t="s">
        <v>158</v>
      </c>
      <c r="AY178" s="14" t="s">
        <v>150</v>
      </c>
      <c r="BE178" s="151">
        <f t="shared" si="12"/>
        <v>0</v>
      </c>
      <c r="BF178" s="151">
        <f t="shared" si="13"/>
        <v>0</v>
      </c>
      <c r="BG178" s="151">
        <f t="shared" si="14"/>
        <v>0</v>
      </c>
      <c r="BH178" s="151">
        <f t="shared" si="15"/>
        <v>0</v>
      </c>
      <c r="BI178" s="151">
        <f t="shared" si="16"/>
        <v>0</v>
      </c>
      <c r="BJ178" s="14" t="s">
        <v>158</v>
      </c>
      <c r="BK178" s="151">
        <f t="shared" si="17"/>
        <v>0</v>
      </c>
      <c r="BL178" s="14" t="s">
        <v>282</v>
      </c>
      <c r="BM178" s="150" t="s">
        <v>353</v>
      </c>
    </row>
    <row r="179" spans="1:65" s="2" customFormat="1" ht="16.5" customHeight="1">
      <c r="A179" s="26"/>
      <c r="B179" s="138"/>
      <c r="C179" s="152" t="s">
        <v>343</v>
      </c>
      <c r="D179" s="152" t="s">
        <v>188</v>
      </c>
      <c r="E179" s="153" t="s">
        <v>1679</v>
      </c>
      <c r="F179" s="154" t="s">
        <v>1680</v>
      </c>
      <c r="G179" s="155" t="s">
        <v>463</v>
      </c>
      <c r="H179" s="156">
        <v>5</v>
      </c>
      <c r="I179" s="157"/>
      <c r="J179" s="157"/>
      <c r="K179" s="158"/>
      <c r="L179" s="159"/>
      <c r="M179" s="160" t="s">
        <v>1</v>
      </c>
      <c r="N179" s="161" t="s">
        <v>33</v>
      </c>
      <c r="O179" s="148">
        <v>0</v>
      </c>
      <c r="P179" s="148">
        <f t="shared" si="9"/>
        <v>0</v>
      </c>
      <c r="Q179" s="148">
        <v>0</v>
      </c>
      <c r="R179" s="148">
        <f t="shared" si="10"/>
        <v>0</v>
      </c>
      <c r="S179" s="148">
        <v>0</v>
      </c>
      <c r="T179" s="149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1092</v>
      </c>
      <c r="AT179" s="150" t="s">
        <v>188</v>
      </c>
      <c r="AU179" s="150" t="s">
        <v>158</v>
      </c>
      <c r="AY179" s="14" t="s">
        <v>150</v>
      </c>
      <c r="BE179" s="151">
        <f t="shared" si="12"/>
        <v>0</v>
      </c>
      <c r="BF179" s="151">
        <f t="shared" si="13"/>
        <v>0</v>
      </c>
      <c r="BG179" s="151">
        <f t="shared" si="14"/>
        <v>0</v>
      </c>
      <c r="BH179" s="151">
        <f t="shared" si="15"/>
        <v>0</v>
      </c>
      <c r="BI179" s="151">
        <f t="shared" si="16"/>
        <v>0</v>
      </c>
      <c r="BJ179" s="14" t="s">
        <v>158</v>
      </c>
      <c r="BK179" s="151">
        <f t="shared" si="17"/>
        <v>0</v>
      </c>
      <c r="BL179" s="14" t="s">
        <v>282</v>
      </c>
      <c r="BM179" s="150" t="s">
        <v>356</v>
      </c>
    </row>
    <row r="180" spans="1:65" s="2" customFormat="1" ht="16.5" customHeight="1">
      <c r="A180" s="26"/>
      <c r="B180" s="138"/>
      <c r="C180" s="152" t="s">
        <v>257</v>
      </c>
      <c r="D180" s="152" t="s">
        <v>188</v>
      </c>
      <c r="E180" s="153" t="s">
        <v>1657</v>
      </c>
      <c r="F180" s="154" t="s">
        <v>1658</v>
      </c>
      <c r="G180" s="155" t="s">
        <v>463</v>
      </c>
      <c r="H180" s="156">
        <v>5</v>
      </c>
      <c r="I180" s="157"/>
      <c r="J180" s="157"/>
      <c r="K180" s="158"/>
      <c r="L180" s="159"/>
      <c r="M180" s="160" t="s">
        <v>1</v>
      </c>
      <c r="N180" s="161" t="s">
        <v>33</v>
      </c>
      <c r="O180" s="148">
        <v>0</v>
      </c>
      <c r="P180" s="148">
        <f t="shared" si="9"/>
        <v>0</v>
      </c>
      <c r="Q180" s="148">
        <v>0</v>
      </c>
      <c r="R180" s="148">
        <f t="shared" si="10"/>
        <v>0</v>
      </c>
      <c r="S180" s="148">
        <v>0</v>
      </c>
      <c r="T180" s="149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1092</v>
      </c>
      <c r="AT180" s="150" t="s">
        <v>188</v>
      </c>
      <c r="AU180" s="150" t="s">
        <v>158</v>
      </c>
      <c r="AY180" s="14" t="s">
        <v>150</v>
      </c>
      <c r="BE180" s="151">
        <f t="shared" si="12"/>
        <v>0</v>
      </c>
      <c r="BF180" s="151">
        <f t="shared" si="13"/>
        <v>0</v>
      </c>
      <c r="BG180" s="151">
        <f t="shared" si="14"/>
        <v>0</v>
      </c>
      <c r="BH180" s="151">
        <f t="shared" si="15"/>
        <v>0</v>
      </c>
      <c r="BI180" s="151">
        <f t="shared" si="16"/>
        <v>0</v>
      </c>
      <c r="BJ180" s="14" t="s">
        <v>158</v>
      </c>
      <c r="BK180" s="151">
        <f t="shared" si="17"/>
        <v>0</v>
      </c>
      <c r="BL180" s="14" t="s">
        <v>282</v>
      </c>
      <c r="BM180" s="150" t="s">
        <v>360</v>
      </c>
    </row>
    <row r="181" spans="1:65" s="2" customFormat="1" ht="16.5" customHeight="1">
      <c r="A181" s="26"/>
      <c r="B181" s="138"/>
      <c r="C181" s="152" t="s">
        <v>350</v>
      </c>
      <c r="D181" s="152" t="s">
        <v>188</v>
      </c>
      <c r="E181" s="153" t="s">
        <v>1651</v>
      </c>
      <c r="F181" s="154" t="s">
        <v>1652</v>
      </c>
      <c r="G181" s="155" t="s">
        <v>463</v>
      </c>
      <c r="H181" s="156">
        <v>5</v>
      </c>
      <c r="I181" s="157"/>
      <c r="J181" s="157"/>
      <c r="K181" s="158"/>
      <c r="L181" s="159"/>
      <c r="M181" s="160" t="s">
        <v>1</v>
      </c>
      <c r="N181" s="161" t="s">
        <v>33</v>
      </c>
      <c r="O181" s="148">
        <v>0</v>
      </c>
      <c r="P181" s="148">
        <f t="shared" si="9"/>
        <v>0</v>
      </c>
      <c r="Q181" s="148">
        <v>0</v>
      </c>
      <c r="R181" s="148">
        <f t="shared" si="10"/>
        <v>0</v>
      </c>
      <c r="S181" s="148">
        <v>0</v>
      </c>
      <c r="T181" s="149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1092</v>
      </c>
      <c r="AT181" s="150" t="s">
        <v>188</v>
      </c>
      <c r="AU181" s="150" t="s">
        <v>158</v>
      </c>
      <c r="AY181" s="14" t="s">
        <v>150</v>
      </c>
      <c r="BE181" s="151">
        <f t="shared" si="12"/>
        <v>0</v>
      </c>
      <c r="BF181" s="151">
        <f t="shared" si="13"/>
        <v>0</v>
      </c>
      <c r="BG181" s="151">
        <f t="shared" si="14"/>
        <v>0</v>
      </c>
      <c r="BH181" s="151">
        <f t="shared" si="15"/>
        <v>0</v>
      </c>
      <c r="BI181" s="151">
        <f t="shared" si="16"/>
        <v>0</v>
      </c>
      <c r="BJ181" s="14" t="s">
        <v>158</v>
      </c>
      <c r="BK181" s="151">
        <f t="shared" si="17"/>
        <v>0</v>
      </c>
      <c r="BL181" s="14" t="s">
        <v>282</v>
      </c>
      <c r="BM181" s="150" t="s">
        <v>363</v>
      </c>
    </row>
    <row r="182" spans="1:65" s="2" customFormat="1" ht="16.5" customHeight="1">
      <c r="A182" s="26"/>
      <c r="B182" s="138"/>
      <c r="C182" s="139" t="s">
        <v>261</v>
      </c>
      <c r="D182" s="139" t="s">
        <v>153</v>
      </c>
      <c r="E182" s="140" t="s">
        <v>1681</v>
      </c>
      <c r="F182" s="141" t="s">
        <v>1682</v>
      </c>
      <c r="G182" s="142" t="s">
        <v>463</v>
      </c>
      <c r="H182" s="143">
        <v>15</v>
      </c>
      <c r="I182" s="144"/>
      <c r="J182" s="144"/>
      <c r="K182" s="145"/>
      <c r="L182" s="27"/>
      <c r="M182" s="146" t="s">
        <v>1</v>
      </c>
      <c r="N182" s="147" t="s">
        <v>33</v>
      </c>
      <c r="O182" s="148">
        <v>0</v>
      </c>
      <c r="P182" s="148">
        <f t="shared" si="9"/>
        <v>0</v>
      </c>
      <c r="Q182" s="148">
        <v>0</v>
      </c>
      <c r="R182" s="148">
        <f t="shared" si="10"/>
        <v>0</v>
      </c>
      <c r="S182" s="148">
        <v>0</v>
      </c>
      <c r="T182" s="149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282</v>
      </c>
      <c r="AT182" s="150" t="s">
        <v>153</v>
      </c>
      <c r="AU182" s="150" t="s">
        <v>158</v>
      </c>
      <c r="AY182" s="14" t="s">
        <v>150</v>
      </c>
      <c r="BE182" s="151">
        <f t="shared" si="12"/>
        <v>0</v>
      </c>
      <c r="BF182" s="151">
        <f t="shared" si="13"/>
        <v>0</v>
      </c>
      <c r="BG182" s="151">
        <f t="shared" si="14"/>
        <v>0</v>
      </c>
      <c r="BH182" s="151">
        <f t="shared" si="15"/>
        <v>0</v>
      </c>
      <c r="BI182" s="151">
        <f t="shared" si="16"/>
        <v>0</v>
      </c>
      <c r="BJ182" s="14" t="s">
        <v>158</v>
      </c>
      <c r="BK182" s="151">
        <f t="shared" si="17"/>
        <v>0</v>
      </c>
      <c r="BL182" s="14" t="s">
        <v>282</v>
      </c>
      <c r="BM182" s="150" t="s">
        <v>367</v>
      </c>
    </row>
    <row r="183" spans="1:65" s="2" customFormat="1" ht="16.5" customHeight="1">
      <c r="A183" s="26"/>
      <c r="B183" s="138"/>
      <c r="C183" s="139" t="s">
        <v>357</v>
      </c>
      <c r="D183" s="139" t="s">
        <v>153</v>
      </c>
      <c r="E183" s="140" t="s">
        <v>1683</v>
      </c>
      <c r="F183" s="141" t="s">
        <v>1684</v>
      </c>
      <c r="G183" s="142" t="s">
        <v>463</v>
      </c>
      <c r="H183" s="143">
        <v>15</v>
      </c>
      <c r="I183" s="144"/>
      <c r="J183" s="144"/>
      <c r="K183" s="145"/>
      <c r="L183" s="27"/>
      <c r="M183" s="146" t="s">
        <v>1</v>
      </c>
      <c r="N183" s="147" t="s">
        <v>33</v>
      </c>
      <c r="O183" s="148">
        <v>0</v>
      </c>
      <c r="P183" s="148">
        <f t="shared" si="9"/>
        <v>0</v>
      </c>
      <c r="Q183" s="148">
        <v>0</v>
      </c>
      <c r="R183" s="148">
        <f t="shared" si="10"/>
        <v>0</v>
      </c>
      <c r="S183" s="148">
        <v>0</v>
      </c>
      <c r="T183" s="149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282</v>
      </c>
      <c r="AT183" s="150" t="s">
        <v>153</v>
      </c>
      <c r="AU183" s="150" t="s">
        <v>158</v>
      </c>
      <c r="AY183" s="14" t="s">
        <v>150</v>
      </c>
      <c r="BE183" s="151">
        <f t="shared" si="12"/>
        <v>0</v>
      </c>
      <c r="BF183" s="151">
        <f t="shared" si="13"/>
        <v>0</v>
      </c>
      <c r="BG183" s="151">
        <f t="shared" si="14"/>
        <v>0</v>
      </c>
      <c r="BH183" s="151">
        <f t="shared" si="15"/>
        <v>0</v>
      </c>
      <c r="BI183" s="151">
        <f t="shared" si="16"/>
        <v>0</v>
      </c>
      <c r="BJ183" s="14" t="s">
        <v>158</v>
      </c>
      <c r="BK183" s="151">
        <f t="shared" si="17"/>
        <v>0</v>
      </c>
      <c r="BL183" s="14" t="s">
        <v>282</v>
      </c>
      <c r="BM183" s="150" t="s">
        <v>374</v>
      </c>
    </row>
    <row r="184" spans="1:65" s="2" customFormat="1" ht="16.5" customHeight="1">
      <c r="A184" s="26"/>
      <c r="B184" s="138"/>
      <c r="C184" s="152" t="s">
        <v>264</v>
      </c>
      <c r="D184" s="152" t="s">
        <v>188</v>
      </c>
      <c r="E184" s="153" t="s">
        <v>1685</v>
      </c>
      <c r="F184" s="154" t="s">
        <v>1686</v>
      </c>
      <c r="G184" s="155" t="s">
        <v>463</v>
      </c>
      <c r="H184" s="156">
        <v>15</v>
      </c>
      <c r="I184" s="157"/>
      <c r="J184" s="157"/>
      <c r="K184" s="158"/>
      <c r="L184" s="159"/>
      <c r="M184" s="160" t="s">
        <v>1</v>
      </c>
      <c r="N184" s="161" t="s">
        <v>33</v>
      </c>
      <c r="O184" s="148">
        <v>0</v>
      </c>
      <c r="P184" s="148">
        <f t="shared" si="9"/>
        <v>0</v>
      </c>
      <c r="Q184" s="148">
        <v>0</v>
      </c>
      <c r="R184" s="148">
        <f t="shared" si="10"/>
        <v>0</v>
      </c>
      <c r="S184" s="148">
        <v>0</v>
      </c>
      <c r="T184" s="149">
        <f t="shared" si="11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1092</v>
      </c>
      <c r="AT184" s="150" t="s">
        <v>188</v>
      </c>
      <c r="AU184" s="150" t="s">
        <v>158</v>
      </c>
      <c r="AY184" s="14" t="s">
        <v>150</v>
      </c>
      <c r="BE184" s="151">
        <f t="shared" si="12"/>
        <v>0</v>
      </c>
      <c r="BF184" s="151">
        <f t="shared" si="13"/>
        <v>0</v>
      </c>
      <c r="BG184" s="151">
        <f t="shared" si="14"/>
        <v>0</v>
      </c>
      <c r="BH184" s="151">
        <f t="shared" si="15"/>
        <v>0</v>
      </c>
      <c r="BI184" s="151">
        <f t="shared" si="16"/>
        <v>0</v>
      </c>
      <c r="BJ184" s="14" t="s">
        <v>158</v>
      </c>
      <c r="BK184" s="151">
        <f t="shared" si="17"/>
        <v>0</v>
      </c>
      <c r="BL184" s="14" t="s">
        <v>282</v>
      </c>
      <c r="BM184" s="150" t="s">
        <v>377</v>
      </c>
    </row>
    <row r="185" spans="1:65" s="2" customFormat="1" ht="21.75" customHeight="1">
      <c r="A185" s="26"/>
      <c r="B185" s="138"/>
      <c r="C185" s="152" t="s">
        <v>364</v>
      </c>
      <c r="D185" s="152" t="s">
        <v>188</v>
      </c>
      <c r="E185" s="153" t="s">
        <v>1687</v>
      </c>
      <c r="F185" s="154" t="s">
        <v>1688</v>
      </c>
      <c r="G185" s="155" t="s">
        <v>463</v>
      </c>
      <c r="H185" s="156">
        <v>30</v>
      </c>
      <c r="I185" s="157"/>
      <c r="J185" s="157"/>
      <c r="K185" s="158"/>
      <c r="L185" s="159"/>
      <c r="M185" s="160" t="s">
        <v>1</v>
      </c>
      <c r="N185" s="161" t="s">
        <v>33</v>
      </c>
      <c r="O185" s="148">
        <v>0</v>
      </c>
      <c r="P185" s="148">
        <f t="shared" si="9"/>
        <v>0</v>
      </c>
      <c r="Q185" s="148">
        <v>0</v>
      </c>
      <c r="R185" s="148">
        <f t="shared" si="10"/>
        <v>0</v>
      </c>
      <c r="S185" s="148">
        <v>0</v>
      </c>
      <c r="T185" s="149">
        <f t="shared" si="11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1092</v>
      </c>
      <c r="AT185" s="150" t="s">
        <v>188</v>
      </c>
      <c r="AU185" s="150" t="s">
        <v>158</v>
      </c>
      <c r="AY185" s="14" t="s">
        <v>150</v>
      </c>
      <c r="BE185" s="151">
        <f t="shared" si="12"/>
        <v>0</v>
      </c>
      <c r="BF185" s="151">
        <f t="shared" si="13"/>
        <v>0</v>
      </c>
      <c r="BG185" s="151">
        <f t="shared" si="14"/>
        <v>0</v>
      </c>
      <c r="BH185" s="151">
        <f t="shared" si="15"/>
        <v>0</v>
      </c>
      <c r="BI185" s="151">
        <f t="shared" si="16"/>
        <v>0</v>
      </c>
      <c r="BJ185" s="14" t="s">
        <v>158</v>
      </c>
      <c r="BK185" s="151">
        <f t="shared" si="17"/>
        <v>0</v>
      </c>
      <c r="BL185" s="14" t="s">
        <v>282</v>
      </c>
      <c r="BM185" s="150" t="s">
        <v>381</v>
      </c>
    </row>
    <row r="186" spans="1:65" s="2" customFormat="1" ht="21.75" customHeight="1">
      <c r="A186" s="26"/>
      <c r="B186" s="138"/>
      <c r="C186" s="152" t="s">
        <v>268</v>
      </c>
      <c r="D186" s="152" t="s">
        <v>188</v>
      </c>
      <c r="E186" s="153" t="s">
        <v>1689</v>
      </c>
      <c r="F186" s="154" t="s">
        <v>1690</v>
      </c>
      <c r="G186" s="155" t="s">
        <v>463</v>
      </c>
      <c r="H186" s="156">
        <v>30</v>
      </c>
      <c r="I186" s="157"/>
      <c r="J186" s="157"/>
      <c r="K186" s="158"/>
      <c r="L186" s="159"/>
      <c r="M186" s="160" t="s">
        <v>1</v>
      </c>
      <c r="N186" s="161" t="s">
        <v>33</v>
      </c>
      <c r="O186" s="148">
        <v>0</v>
      </c>
      <c r="P186" s="148">
        <f t="shared" si="9"/>
        <v>0</v>
      </c>
      <c r="Q186" s="148">
        <v>0</v>
      </c>
      <c r="R186" s="148">
        <f t="shared" si="10"/>
        <v>0</v>
      </c>
      <c r="S186" s="148">
        <v>0</v>
      </c>
      <c r="T186" s="149">
        <f t="shared" si="11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1092</v>
      </c>
      <c r="AT186" s="150" t="s">
        <v>188</v>
      </c>
      <c r="AU186" s="150" t="s">
        <v>158</v>
      </c>
      <c r="AY186" s="14" t="s">
        <v>150</v>
      </c>
      <c r="BE186" s="151">
        <f t="shared" si="12"/>
        <v>0</v>
      </c>
      <c r="BF186" s="151">
        <f t="shared" si="13"/>
        <v>0</v>
      </c>
      <c r="BG186" s="151">
        <f t="shared" si="14"/>
        <v>0</v>
      </c>
      <c r="BH186" s="151">
        <f t="shared" si="15"/>
        <v>0</v>
      </c>
      <c r="BI186" s="151">
        <f t="shared" si="16"/>
        <v>0</v>
      </c>
      <c r="BJ186" s="14" t="s">
        <v>158</v>
      </c>
      <c r="BK186" s="151">
        <f t="shared" si="17"/>
        <v>0</v>
      </c>
      <c r="BL186" s="14" t="s">
        <v>282</v>
      </c>
      <c r="BM186" s="150" t="s">
        <v>386</v>
      </c>
    </row>
    <row r="187" spans="1:65" s="2" customFormat="1" ht="16.5" customHeight="1">
      <c r="A187" s="26"/>
      <c r="B187" s="138"/>
      <c r="C187" s="152" t="s">
        <v>371</v>
      </c>
      <c r="D187" s="152" t="s">
        <v>188</v>
      </c>
      <c r="E187" s="153" t="s">
        <v>1691</v>
      </c>
      <c r="F187" s="154" t="s">
        <v>1692</v>
      </c>
      <c r="G187" s="155" t="s">
        <v>463</v>
      </c>
      <c r="H187" s="156">
        <v>15</v>
      </c>
      <c r="I187" s="157"/>
      <c r="J187" s="157"/>
      <c r="K187" s="158"/>
      <c r="L187" s="159"/>
      <c r="M187" s="160" t="s">
        <v>1</v>
      </c>
      <c r="N187" s="161" t="s">
        <v>33</v>
      </c>
      <c r="O187" s="148">
        <v>0</v>
      </c>
      <c r="P187" s="148">
        <f t="shared" si="9"/>
        <v>0</v>
      </c>
      <c r="Q187" s="148">
        <v>0</v>
      </c>
      <c r="R187" s="148">
        <f t="shared" si="10"/>
        <v>0</v>
      </c>
      <c r="S187" s="148">
        <v>0</v>
      </c>
      <c r="T187" s="149">
        <f t="shared" si="11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1092</v>
      </c>
      <c r="AT187" s="150" t="s">
        <v>188</v>
      </c>
      <c r="AU187" s="150" t="s">
        <v>158</v>
      </c>
      <c r="AY187" s="14" t="s">
        <v>150</v>
      </c>
      <c r="BE187" s="151">
        <f t="shared" si="12"/>
        <v>0</v>
      </c>
      <c r="BF187" s="151">
        <f t="shared" si="13"/>
        <v>0</v>
      </c>
      <c r="BG187" s="151">
        <f t="shared" si="14"/>
        <v>0</v>
      </c>
      <c r="BH187" s="151">
        <f t="shared" si="15"/>
        <v>0</v>
      </c>
      <c r="BI187" s="151">
        <f t="shared" si="16"/>
        <v>0</v>
      </c>
      <c r="BJ187" s="14" t="s">
        <v>158</v>
      </c>
      <c r="BK187" s="151">
        <f t="shared" si="17"/>
        <v>0</v>
      </c>
      <c r="BL187" s="14" t="s">
        <v>282</v>
      </c>
      <c r="BM187" s="150" t="s">
        <v>390</v>
      </c>
    </row>
    <row r="188" spans="1:65" s="2" customFormat="1" ht="16.5" customHeight="1">
      <c r="A188" s="26"/>
      <c r="B188" s="138"/>
      <c r="C188" s="152" t="s">
        <v>271</v>
      </c>
      <c r="D188" s="152" t="s">
        <v>188</v>
      </c>
      <c r="E188" s="153" t="s">
        <v>1651</v>
      </c>
      <c r="F188" s="154" t="s">
        <v>1652</v>
      </c>
      <c r="G188" s="155" t="s">
        <v>463</v>
      </c>
      <c r="H188" s="156">
        <v>15</v>
      </c>
      <c r="I188" s="157"/>
      <c r="J188" s="157"/>
      <c r="K188" s="158"/>
      <c r="L188" s="159"/>
      <c r="M188" s="160" t="s">
        <v>1</v>
      </c>
      <c r="N188" s="161" t="s">
        <v>33</v>
      </c>
      <c r="O188" s="148">
        <v>0</v>
      </c>
      <c r="P188" s="148">
        <f t="shared" si="9"/>
        <v>0</v>
      </c>
      <c r="Q188" s="148">
        <v>0</v>
      </c>
      <c r="R188" s="148">
        <f t="shared" si="10"/>
        <v>0</v>
      </c>
      <c r="S188" s="148">
        <v>0</v>
      </c>
      <c r="T188" s="149">
        <f t="shared" si="11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1092</v>
      </c>
      <c r="AT188" s="150" t="s">
        <v>188</v>
      </c>
      <c r="AU188" s="150" t="s">
        <v>158</v>
      </c>
      <c r="AY188" s="14" t="s">
        <v>150</v>
      </c>
      <c r="BE188" s="151">
        <f t="shared" si="12"/>
        <v>0</v>
      </c>
      <c r="BF188" s="151">
        <f t="shared" si="13"/>
        <v>0</v>
      </c>
      <c r="BG188" s="151">
        <f t="shared" si="14"/>
        <v>0</v>
      </c>
      <c r="BH188" s="151">
        <f t="shared" si="15"/>
        <v>0</v>
      </c>
      <c r="BI188" s="151">
        <f t="shared" si="16"/>
        <v>0</v>
      </c>
      <c r="BJ188" s="14" t="s">
        <v>158</v>
      </c>
      <c r="BK188" s="151">
        <f t="shared" si="17"/>
        <v>0</v>
      </c>
      <c r="BL188" s="14" t="s">
        <v>282</v>
      </c>
      <c r="BM188" s="150" t="s">
        <v>393</v>
      </c>
    </row>
    <row r="189" spans="1:65" s="2" customFormat="1" ht="16.5" customHeight="1">
      <c r="A189" s="26"/>
      <c r="B189" s="138"/>
      <c r="C189" s="139" t="s">
        <v>378</v>
      </c>
      <c r="D189" s="139" t="s">
        <v>153</v>
      </c>
      <c r="E189" s="140" t="s">
        <v>1693</v>
      </c>
      <c r="F189" s="141" t="s">
        <v>1694</v>
      </c>
      <c r="G189" s="142" t="s">
        <v>463</v>
      </c>
      <c r="H189" s="143">
        <v>3</v>
      </c>
      <c r="I189" s="144"/>
      <c r="J189" s="144"/>
      <c r="K189" s="145"/>
      <c r="L189" s="27"/>
      <c r="M189" s="146" t="s">
        <v>1</v>
      </c>
      <c r="N189" s="147" t="s">
        <v>33</v>
      </c>
      <c r="O189" s="148">
        <v>0</v>
      </c>
      <c r="P189" s="148">
        <f t="shared" si="9"/>
        <v>0</v>
      </c>
      <c r="Q189" s="148">
        <v>0</v>
      </c>
      <c r="R189" s="148">
        <f t="shared" si="10"/>
        <v>0</v>
      </c>
      <c r="S189" s="148">
        <v>0</v>
      </c>
      <c r="T189" s="149">
        <f t="shared" si="11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282</v>
      </c>
      <c r="AT189" s="150" t="s">
        <v>153</v>
      </c>
      <c r="AU189" s="150" t="s">
        <v>158</v>
      </c>
      <c r="AY189" s="14" t="s">
        <v>150</v>
      </c>
      <c r="BE189" s="151">
        <f t="shared" si="12"/>
        <v>0</v>
      </c>
      <c r="BF189" s="151">
        <f t="shared" si="13"/>
        <v>0</v>
      </c>
      <c r="BG189" s="151">
        <f t="shared" si="14"/>
        <v>0</v>
      </c>
      <c r="BH189" s="151">
        <f t="shared" si="15"/>
        <v>0</v>
      </c>
      <c r="BI189" s="151">
        <f t="shared" si="16"/>
        <v>0</v>
      </c>
      <c r="BJ189" s="14" t="s">
        <v>158</v>
      </c>
      <c r="BK189" s="151">
        <f t="shared" si="17"/>
        <v>0</v>
      </c>
      <c r="BL189" s="14" t="s">
        <v>282</v>
      </c>
      <c r="BM189" s="150" t="s">
        <v>397</v>
      </c>
    </row>
    <row r="190" spans="1:65" s="2" customFormat="1" ht="21.75" customHeight="1">
      <c r="A190" s="26"/>
      <c r="B190" s="138"/>
      <c r="C190" s="152" t="s">
        <v>278</v>
      </c>
      <c r="D190" s="152" t="s">
        <v>188</v>
      </c>
      <c r="E190" s="153" t="s">
        <v>1695</v>
      </c>
      <c r="F190" s="154" t="s">
        <v>1696</v>
      </c>
      <c r="G190" s="155" t="s">
        <v>463</v>
      </c>
      <c r="H190" s="156">
        <v>3</v>
      </c>
      <c r="I190" s="157"/>
      <c r="J190" s="157"/>
      <c r="K190" s="158"/>
      <c r="L190" s="159"/>
      <c r="M190" s="160" t="s">
        <v>1</v>
      </c>
      <c r="N190" s="161" t="s">
        <v>33</v>
      </c>
      <c r="O190" s="148">
        <v>0</v>
      </c>
      <c r="P190" s="148">
        <f t="shared" si="9"/>
        <v>0</v>
      </c>
      <c r="Q190" s="148">
        <v>0</v>
      </c>
      <c r="R190" s="148">
        <f t="shared" si="10"/>
        <v>0</v>
      </c>
      <c r="S190" s="148">
        <v>0</v>
      </c>
      <c r="T190" s="149">
        <f t="shared" si="11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1092</v>
      </c>
      <c r="AT190" s="150" t="s">
        <v>188</v>
      </c>
      <c r="AU190" s="150" t="s">
        <v>158</v>
      </c>
      <c r="AY190" s="14" t="s">
        <v>150</v>
      </c>
      <c r="BE190" s="151">
        <f t="shared" si="12"/>
        <v>0</v>
      </c>
      <c r="BF190" s="151">
        <f t="shared" si="13"/>
        <v>0</v>
      </c>
      <c r="BG190" s="151">
        <f t="shared" si="14"/>
        <v>0</v>
      </c>
      <c r="BH190" s="151">
        <f t="shared" si="15"/>
        <v>0</v>
      </c>
      <c r="BI190" s="151">
        <f t="shared" si="16"/>
        <v>0</v>
      </c>
      <c r="BJ190" s="14" t="s">
        <v>158</v>
      </c>
      <c r="BK190" s="151">
        <f t="shared" si="17"/>
        <v>0</v>
      </c>
      <c r="BL190" s="14" t="s">
        <v>282</v>
      </c>
      <c r="BM190" s="150" t="s">
        <v>400</v>
      </c>
    </row>
    <row r="191" spans="1:65" s="2" customFormat="1" ht="21.75" customHeight="1">
      <c r="A191" s="26"/>
      <c r="B191" s="138"/>
      <c r="C191" s="152" t="s">
        <v>387</v>
      </c>
      <c r="D191" s="152" t="s">
        <v>188</v>
      </c>
      <c r="E191" s="153" t="s">
        <v>1697</v>
      </c>
      <c r="F191" s="154" t="s">
        <v>1698</v>
      </c>
      <c r="G191" s="155" t="s">
        <v>463</v>
      </c>
      <c r="H191" s="156">
        <v>3</v>
      </c>
      <c r="I191" s="157"/>
      <c r="J191" s="157"/>
      <c r="K191" s="158"/>
      <c r="L191" s="159"/>
      <c r="M191" s="160" t="s">
        <v>1</v>
      </c>
      <c r="N191" s="161" t="s">
        <v>33</v>
      </c>
      <c r="O191" s="148">
        <v>0</v>
      </c>
      <c r="P191" s="148">
        <f t="shared" si="9"/>
        <v>0</v>
      </c>
      <c r="Q191" s="148">
        <v>0</v>
      </c>
      <c r="R191" s="148">
        <f t="shared" si="10"/>
        <v>0</v>
      </c>
      <c r="S191" s="148">
        <v>0</v>
      </c>
      <c r="T191" s="149">
        <f t="shared" si="11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1092</v>
      </c>
      <c r="AT191" s="150" t="s">
        <v>188</v>
      </c>
      <c r="AU191" s="150" t="s">
        <v>158</v>
      </c>
      <c r="AY191" s="14" t="s">
        <v>150</v>
      </c>
      <c r="BE191" s="151">
        <f t="shared" si="12"/>
        <v>0</v>
      </c>
      <c r="BF191" s="151">
        <f t="shared" si="13"/>
        <v>0</v>
      </c>
      <c r="BG191" s="151">
        <f t="shared" si="14"/>
        <v>0</v>
      </c>
      <c r="BH191" s="151">
        <f t="shared" si="15"/>
        <v>0</v>
      </c>
      <c r="BI191" s="151">
        <f t="shared" si="16"/>
        <v>0</v>
      </c>
      <c r="BJ191" s="14" t="s">
        <v>158</v>
      </c>
      <c r="BK191" s="151">
        <f t="shared" si="17"/>
        <v>0</v>
      </c>
      <c r="BL191" s="14" t="s">
        <v>282</v>
      </c>
      <c r="BM191" s="150" t="s">
        <v>404</v>
      </c>
    </row>
    <row r="192" spans="1:65" s="2" customFormat="1" ht="21.75" customHeight="1">
      <c r="A192" s="26"/>
      <c r="B192" s="138"/>
      <c r="C192" s="139" t="s">
        <v>282</v>
      </c>
      <c r="D192" s="139" t="s">
        <v>153</v>
      </c>
      <c r="E192" s="140" t="s">
        <v>1723</v>
      </c>
      <c r="F192" s="141" t="s">
        <v>1724</v>
      </c>
      <c r="G192" s="142" t="s">
        <v>463</v>
      </c>
      <c r="H192" s="143">
        <v>13</v>
      </c>
      <c r="I192" s="144"/>
      <c r="J192" s="144"/>
      <c r="K192" s="145"/>
      <c r="L192" s="27"/>
      <c r="M192" s="146" t="s">
        <v>1</v>
      </c>
      <c r="N192" s="147" t="s">
        <v>33</v>
      </c>
      <c r="O192" s="148">
        <v>0</v>
      </c>
      <c r="P192" s="148">
        <f t="shared" si="9"/>
        <v>0</v>
      </c>
      <c r="Q192" s="148">
        <v>0</v>
      </c>
      <c r="R192" s="148">
        <f t="shared" si="10"/>
        <v>0</v>
      </c>
      <c r="S192" s="148">
        <v>0</v>
      </c>
      <c r="T192" s="149">
        <f t="shared" si="11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282</v>
      </c>
      <c r="AT192" s="150" t="s">
        <v>153</v>
      </c>
      <c r="AU192" s="150" t="s">
        <v>158</v>
      </c>
      <c r="AY192" s="14" t="s">
        <v>150</v>
      </c>
      <c r="BE192" s="151">
        <f t="shared" si="12"/>
        <v>0</v>
      </c>
      <c r="BF192" s="151">
        <f t="shared" si="13"/>
        <v>0</v>
      </c>
      <c r="BG192" s="151">
        <f t="shared" si="14"/>
        <v>0</v>
      </c>
      <c r="BH192" s="151">
        <f t="shared" si="15"/>
        <v>0</v>
      </c>
      <c r="BI192" s="151">
        <f t="shared" si="16"/>
        <v>0</v>
      </c>
      <c r="BJ192" s="14" t="s">
        <v>158</v>
      </c>
      <c r="BK192" s="151">
        <f t="shared" si="17"/>
        <v>0</v>
      </c>
      <c r="BL192" s="14" t="s">
        <v>282</v>
      </c>
      <c r="BM192" s="150" t="s">
        <v>407</v>
      </c>
    </row>
    <row r="193" spans="1:65" s="2" customFormat="1" ht="33" customHeight="1">
      <c r="A193" s="26"/>
      <c r="B193" s="138"/>
      <c r="C193" s="152" t="s">
        <v>394</v>
      </c>
      <c r="D193" s="152" t="s">
        <v>188</v>
      </c>
      <c r="E193" s="153" t="s">
        <v>1725</v>
      </c>
      <c r="F193" s="154" t="s">
        <v>1726</v>
      </c>
      <c r="G193" s="155" t="s">
        <v>463</v>
      </c>
      <c r="H193" s="156">
        <v>13</v>
      </c>
      <c r="I193" s="157"/>
      <c r="J193" s="157"/>
      <c r="K193" s="158"/>
      <c r="L193" s="159"/>
      <c r="M193" s="160" t="s">
        <v>1</v>
      </c>
      <c r="N193" s="161" t="s">
        <v>33</v>
      </c>
      <c r="O193" s="148">
        <v>0</v>
      </c>
      <c r="P193" s="148">
        <f t="shared" si="9"/>
        <v>0</v>
      </c>
      <c r="Q193" s="148">
        <v>0</v>
      </c>
      <c r="R193" s="148">
        <f t="shared" si="10"/>
        <v>0</v>
      </c>
      <c r="S193" s="148">
        <v>0</v>
      </c>
      <c r="T193" s="149">
        <f t="shared" si="11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1092</v>
      </c>
      <c r="AT193" s="150" t="s">
        <v>188</v>
      </c>
      <c r="AU193" s="150" t="s">
        <v>158</v>
      </c>
      <c r="AY193" s="14" t="s">
        <v>150</v>
      </c>
      <c r="BE193" s="151">
        <f t="shared" si="12"/>
        <v>0</v>
      </c>
      <c r="BF193" s="151">
        <f t="shared" si="13"/>
        <v>0</v>
      </c>
      <c r="BG193" s="151">
        <f t="shared" si="14"/>
        <v>0</v>
      </c>
      <c r="BH193" s="151">
        <f t="shared" si="15"/>
        <v>0</v>
      </c>
      <c r="BI193" s="151">
        <f t="shared" si="16"/>
        <v>0</v>
      </c>
      <c r="BJ193" s="14" t="s">
        <v>158</v>
      </c>
      <c r="BK193" s="151">
        <f t="shared" si="17"/>
        <v>0</v>
      </c>
      <c r="BL193" s="14" t="s">
        <v>282</v>
      </c>
      <c r="BM193" s="150" t="s">
        <v>411</v>
      </c>
    </row>
    <row r="194" spans="1:65" s="2" customFormat="1" ht="21.75" customHeight="1">
      <c r="A194" s="26"/>
      <c r="B194" s="138"/>
      <c r="C194" s="139" t="s">
        <v>285</v>
      </c>
      <c r="D194" s="139" t="s">
        <v>153</v>
      </c>
      <c r="E194" s="140" t="s">
        <v>1727</v>
      </c>
      <c r="F194" s="141" t="s">
        <v>1728</v>
      </c>
      <c r="G194" s="142" t="s">
        <v>463</v>
      </c>
      <c r="H194" s="143">
        <v>4</v>
      </c>
      <c r="I194" s="144"/>
      <c r="J194" s="144"/>
      <c r="K194" s="145"/>
      <c r="L194" s="27"/>
      <c r="M194" s="146" t="s">
        <v>1</v>
      </c>
      <c r="N194" s="147" t="s">
        <v>33</v>
      </c>
      <c r="O194" s="148">
        <v>0</v>
      </c>
      <c r="P194" s="148">
        <f t="shared" si="9"/>
        <v>0</v>
      </c>
      <c r="Q194" s="148">
        <v>0</v>
      </c>
      <c r="R194" s="148">
        <f t="shared" si="10"/>
        <v>0</v>
      </c>
      <c r="S194" s="148">
        <v>0</v>
      </c>
      <c r="T194" s="149">
        <f t="shared" si="11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282</v>
      </c>
      <c r="AT194" s="150" t="s">
        <v>153</v>
      </c>
      <c r="AU194" s="150" t="s">
        <v>158</v>
      </c>
      <c r="AY194" s="14" t="s">
        <v>150</v>
      </c>
      <c r="BE194" s="151">
        <f t="shared" si="12"/>
        <v>0</v>
      </c>
      <c r="BF194" s="151">
        <f t="shared" si="13"/>
        <v>0</v>
      </c>
      <c r="BG194" s="151">
        <f t="shared" si="14"/>
        <v>0</v>
      </c>
      <c r="BH194" s="151">
        <f t="shared" si="15"/>
        <v>0</v>
      </c>
      <c r="BI194" s="151">
        <f t="shared" si="16"/>
        <v>0</v>
      </c>
      <c r="BJ194" s="14" t="s">
        <v>158</v>
      </c>
      <c r="BK194" s="151">
        <f t="shared" si="17"/>
        <v>0</v>
      </c>
      <c r="BL194" s="14" t="s">
        <v>282</v>
      </c>
      <c r="BM194" s="150" t="s">
        <v>418</v>
      </c>
    </row>
    <row r="195" spans="1:65" s="2" customFormat="1" ht="33" customHeight="1">
      <c r="A195" s="26"/>
      <c r="B195" s="138"/>
      <c r="C195" s="152" t="s">
        <v>401</v>
      </c>
      <c r="D195" s="152" t="s">
        <v>188</v>
      </c>
      <c r="E195" s="153" t="s">
        <v>1729</v>
      </c>
      <c r="F195" s="154" t="s">
        <v>1730</v>
      </c>
      <c r="G195" s="155" t="s">
        <v>463</v>
      </c>
      <c r="H195" s="156">
        <v>4</v>
      </c>
      <c r="I195" s="157"/>
      <c r="J195" s="157"/>
      <c r="K195" s="158"/>
      <c r="L195" s="159"/>
      <c r="M195" s="160" t="s">
        <v>1</v>
      </c>
      <c r="N195" s="161" t="s">
        <v>33</v>
      </c>
      <c r="O195" s="148">
        <v>0</v>
      </c>
      <c r="P195" s="148">
        <f t="shared" si="9"/>
        <v>0</v>
      </c>
      <c r="Q195" s="148">
        <v>0</v>
      </c>
      <c r="R195" s="148">
        <f t="shared" si="10"/>
        <v>0</v>
      </c>
      <c r="S195" s="148">
        <v>0</v>
      </c>
      <c r="T195" s="149">
        <f t="shared" si="11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1092</v>
      </c>
      <c r="AT195" s="150" t="s">
        <v>188</v>
      </c>
      <c r="AU195" s="150" t="s">
        <v>158</v>
      </c>
      <c r="AY195" s="14" t="s">
        <v>150</v>
      </c>
      <c r="BE195" s="151">
        <f t="shared" si="12"/>
        <v>0</v>
      </c>
      <c r="BF195" s="151">
        <f t="shared" si="13"/>
        <v>0</v>
      </c>
      <c r="BG195" s="151">
        <f t="shared" si="14"/>
        <v>0</v>
      </c>
      <c r="BH195" s="151">
        <f t="shared" si="15"/>
        <v>0</v>
      </c>
      <c r="BI195" s="151">
        <f t="shared" si="16"/>
        <v>0</v>
      </c>
      <c r="BJ195" s="14" t="s">
        <v>158</v>
      </c>
      <c r="BK195" s="151">
        <f t="shared" si="17"/>
        <v>0</v>
      </c>
      <c r="BL195" s="14" t="s">
        <v>282</v>
      </c>
      <c r="BM195" s="150" t="s">
        <v>421</v>
      </c>
    </row>
    <row r="196" spans="1:65" s="2" customFormat="1" ht="21.75" customHeight="1">
      <c r="A196" s="26"/>
      <c r="B196" s="138"/>
      <c r="C196" s="139" t="s">
        <v>289</v>
      </c>
      <c r="D196" s="139" t="s">
        <v>153</v>
      </c>
      <c r="E196" s="140" t="s">
        <v>1731</v>
      </c>
      <c r="F196" s="141" t="s">
        <v>1732</v>
      </c>
      <c r="G196" s="142" t="s">
        <v>463</v>
      </c>
      <c r="H196" s="143">
        <v>90</v>
      </c>
      <c r="I196" s="144"/>
      <c r="J196" s="144"/>
      <c r="K196" s="145"/>
      <c r="L196" s="27"/>
      <c r="M196" s="146" t="s">
        <v>1</v>
      </c>
      <c r="N196" s="147" t="s">
        <v>33</v>
      </c>
      <c r="O196" s="148">
        <v>0</v>
      </c>
      <c r="P196" s="148">
        <f t="shared" si="9"/>
        <v>0</v>
      </c>
      <c r="Q196" s="148">
        <v>0</v>
      </c>
      <c r="R196" s="148">
        <f t="shared" si="10"/>
        <v>0</v>
      </c>
      <c r="S196" s="148">
        <v>0</v>
      </c>
      <c r="T196" s="149">
        <f t="shared" si="11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282</v>
      </c>
      <c r="AT196" s="150" t="s">
        <v>153</v>
      </c>
      <c r="AU196" s="150" t="s">
        <v>158</v>
      </c>
      <c r="AY196" s="14" t="s">
        <v>150</v>
      </c>
      <c r="BE196" s="151">
        <f t="shared" si="12"/>
        <v>0</v>
      </c>
      <c r="BF196" s="151">
        <f t="shared" si="13"/>
        <v>0</v>
      </c>
      <c r="BG196" s="151">
        <f t="shared" si="14"/>
        <v>0</v>
      </c>
      <c r="BH196" s="151">
        <f t="shared" si="15"/>
        <v>0</v>
      </c>
      <c r="BI196" s="151">
        <f t="shared" si="16"/>
        <v>0</v>
      </c>
      <c r="BJ196" s="14" t="s">
        <v>158</v>
      </c>
      <c r="BK196" s="151">
        <f t="shared" si="17"/>
        <v>0</v>
      </c>
      <c r="BL196" s="14" t="s">
        <v>282</v>
      </c>
      <c r="BM196" s="150" t="s">
        <v>425</v>
      </c>
    </row>
    <row r="197" spans="1:65" s="2" customFormat="1" ht="21.75" customHeight="1">
      <c r="A197" s="26"/>
      <c r="B197" s="138"/>
      <c r="C197" s="152" t="s">
        <v>408</v>
      </c>
      <c r="D197" s="152" t="s">
        <v>188</v>
      </c>
      <c r="E197" s="153" t="s">
        <v>1733</v>
      </c>
      <c r="F197" s="154" t="s">
        <v>1734</v>
      </c>
      <c r="G197" s="155" t="s">
        <v>463</v>
      </c>
      <c r="H197" s="156">
        <v>90</v>
      </c>
      <c r="I197" s="157"/>
      <c r="J197" s="157"/>
      <c r="K197" s="158"/>
      <c r="L197" s="159"/>
      <c r="M197" s="160" t="s">
        <v>1</v>
      </c>
      <c r="N197" s="161" t="s">
        <v>33</v>
      </c>
      <c r="O197" s="148">
        <v>0</v>
      </c>
      <c r="P197" s="148">
        <f t="shared" ref="P197:P228" si="18">O197*H197</f>
        <v>0</v>
      </c>
      <c r="Q197" s="148">
        <v>0</v>
      </c>
      <c r="R197" s="148">
        <f t="shared" ref="R197:R228" si="19">Q197*H197</f>
        <v>0</v>
      </c>
      <c r="S197" s="148">
        <v>0</v>
      </c>
      <c r="T197" s="149">
        <f t="shared" ref="T197:T228" si="20"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1092</v>
      </c>
      <c r="AT197" s="150" t="s">
        <v>188</v>
      </c>
      <c r="AU197" s="150" t="s">
        <v>158</v>
      </c>
      <c r="AY197" s="14" t="s">
        <v>150</v>
      </c>
      <c r="BE197" s="151">
        <f t="shared" ref="BE197:BE232" si="21">IF(N197="základná",J197,0)</f>
        <v>0</v>
      </c>
      <c r="BF197" s="151">
        <f t="shared" ref="BF197:BF232" si="22">IF(N197="znížená",J197,0)</f>
        <v>0</v>
      </c>
      <c r="BG197" s="151">
        <f t="shared" ref="BG197:BG232" si="23">IF(N197="zákl. prenesená",J197,0)</f>
        <v>0</v>
      </c>
      <c r="BH197" s="151">
        <f t="shared" ref="BH197:BH232" si="24">IF(N197="zníž. prenesená",J197,0)</f>
        <v>0</v>
      </c>
      <c r="BI197" s="151">
        <f t="shared" ref="BI197:BI232" si="25">IF(N197="nulová",J197,0)</f>
        <v>0</v>
      </c>
      <c r="BJ197" s="14" t="s">
        <v>158</v>
      </c>
      <c r="BK197" s="151">
        <f t="shared" ref="BK197:BK232" si="26">ROUND(I197*H197,2)</f>
        <v>0</v>
      </c>
      <c r="BL197" s="14" t="s">
        <v>282</v>
      </c>
      <c r="BM197" s="150" t="s">
        <v>428</v>
      </c>
    </row>
    <row r="198" spans="1:65" s="2" customFormat="1" ht="21.75" customHeight="1">
      <c r="A198" s="26"/>
      <c r="B198" s="138"/>
      <c r="C198" s="139" t="s">
        <v>292</v>
      </c>
      <c r="D198" s="139" t="s">
        <v>153</v>
      </c>
      <c r="E198" s="140" t="s">
        <v>1731</v>
      </c>
      <c r="F198" s="141" t="s">
        <v>1732</v>
      </c>
      <c r="G198" s="142" t="s">
        <v>463</v>
      </c>
      <c r="H198" s="143">
        <v>23</v>
      </c>
      <c r="I198" s="144"/>
      <c r="J198" s="144"/>
      <c r="K198" s="145"/>
      <c r="L198" s="27"/>
      <c r="M198" s="146" t="s">
        <v>1</v>
      </c>
      <c r="N198" s="147" t="s">
        <v>33</v>
      </c>
      <c r="O198" s="148">
        <v>0</v>
      </c>
      <c r="P198" s="148">
        <f t="shared" si="18"/>
        <v>0</v>
      </c>
      <c r="Q198" s="148">
        <v>0</v>
      </c>
      <c r="R198" s="148">
        <f t="shared" si="19"/>
        <v>0</v>
      </c>
      <c r="S198" s="148">
        <v>0</v>
      </c>
      <c r="T198" s="149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282</v>
      </c>
      <c r="AT198" s="150" t="s">
        <v>153</v>
      </c>
      <c r="AU198" s="150" t="s">
        <v>158</v>
      </c>
      <c r="AY198" s="14" t="s">
        <v>150</v>
      </c>
      <c r="BE198" s="151">
        <f t="shared" si="21"/>
        <v>0</v>
      </c>
      <c r="BF198" s="151">
        <f t="shared" si="22"/>
        <v>0</v>
      </c>
      <c r="BG198" s="151">
        <f t="shared" si="23"/>
        <v>0</v>
      </c>
      <c r="BH198" s="151">
        <f t="shared" si="24"/>
        <v>0</v>
      </c>
      <c r="BI198" s="151">
        <f t="shared" si="25"/>
        <v>0</v>
      </c>
      <c r="BJ198" s="14" t="s">
        <v>158</v>
      </c>
      <c r="BK198" s="151">
        <f t="shared" si="26"/>
        <v>0</v>
      </c>
      <c r="BL198" s="14" t="s">
        <v>282</v>
      </c>
      <c r="BM198" s="150" t="s">
        <v>432</v>
      </c>
    </row>
    <row r="199" spans="1:65" s="2" customFormat="1" ht="21.75" customHeight="1">
      <c r="A199" s="26"/>
      <c r="B199" s="138"/>
      <c r="C199" s="152" t="s">
        <v>415</v>
      </c>
      <c r="D199" s="152" t="s">
        <v>188</v>
      </c>
      <c r="E199" s="153" t="s">
        <v>1735</v>
      </c>
      <c r="F199" s="154" t="s">
        <v>1736</v>
      </c>
      <c r="G199" s="155" t="s">
        <v>463</v>
      </c>
      <c r="H199" s="156">
        <v>23</v>
      </c>
      <c r="I199" s="157"/>
      <c r="J199" s="157"/>
      <c r="K199" s="158"/>
      <c r="L199" s="159"/>
      <c r="M199" s="160" t="s">
        <v>1</v>
      </c>
      <c r="N199" s="161" t="s">
        <v>33</v>
      </c>
      <c r="O199" s="148">
        <v>0</v>
      </c>
      <c r="P199" s="148">
        <f t="shared" si="18"/>
        <v>0</v>
      </c>
      <c r="Q199" s="148">
        <v>0</v>
      </c>
      <c r="R199" s="148">
        <f t="shared" si="19"/>
        <v>0</v>
      </c>
      <c r="S199" s="148">
        <v>0</v>
      </c>
      <c r="T199" s="149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1092</v>
      </c>
      <c r="AT199" s="150" t="s">
        <v>188</v>
      </c>
      <c r="AU199" s="150" t="s">
        <v>158</v>
      </c>
      <c r="AY199" s="14" t="s">
        <v>150</v>
      </c>
      <c r="BE199" s="151">
        <f t="shared" si="21"/>
        <v>0</v>
      </c>
      <c r="BF199" s="151">
        <f t="shared" si="22"/>
        <v>0</v>
      </c>
      <c r="BG199" s="151">
        <f t="shared" si="23"/>
        <v>0</v>
      </c>
      <c r="BH199" s="151">
        <f t="shared" si="24"/>
        <v>0</v>
      </c>
      <c r="BI199" s="151">
        <f t="shared" si="25"/>
        <v>0</v>
      </c>
      <c r="BJ199" s="14" t="s">
        <v>158</v>
      </c>
      <c r="BK199" s="151">
        <f t="shared" si="26"/>
        <v>0</v>
      </c>
      <c r="BL199" s="14" t="s">
        <v>282</v>
      </c>
      <c r="BM199" s="150" t="s">
        <v>435</v>
      </c>
    </row>
    <row r="200" spans="1:65" s="2" customFormat="1" ht="21.75" customHeight="1">
      <c r="A200" s="26"/>
      <c r="B200" s="138"/>
      <c r="C200" s="139" t="s">
        <v>297</v>
      </c>
      <c r="D200" s="139" t="s">
        <v>153</v>
      </c>
      <c r="E200" s="140" t="s">
        <v>1741</v>
      </c>
      <c r="F200" s="141" t="s">
        <v>1742</v>
      </c>
      <c r="G200" s="142" t="s">
        <v>463</v>
      </c>
      <c r="H200" s="143">
        <v>150</v>
      </c>
      <c r="I200" s="144"/>
      <c r="J200" s="144"/>
      <c r="K200" s="145"/>
      <c r="L200" s="27"/>
      <c r="M200" s="146" t="s">
        <v>1</v>
      </c>
      <c r="N200" s="147" t="s">
        <v>33</v>
      </c>
      <c r="O200" s="148">
        <v>0</v>
      </c>
      <c r="P200" s="148">
        <f t="shared" si="18"/>
        <v>0</v>
      </c>
      <c r="Q200" s="148">
        <v>0</v>
      </c>
      <c r="R200" s="148">
        <f t="shared" si="19"/>
        <v>0</v>
      </c>
      <c r="S200" s="148">
        <v>0</v>
      </c>
      <c r="T200" s="149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282</v>
      </c>
      <c r="AT200" s="150" t="s">
        <v>153</v>
      </c>
      <c r="AU200" s="150" t="s">
        <v>158</v>
      </c>
      <c r="AY200" s="14" t="s">
        <v>150</v>
      </c>
      <c r="BE200" s="151">
        <f t="shared" si="21"/>
        <v>0</v>
      </c>
      <c r="BF200" s="151">
        <f t="shared" si="22"/>
        <v>0</v>
      </c>
      <c r="BG200" s="151">
        <f t="shared" si="23"/>
        <v>0</v>
      </c>
      <c r="BH200" s="151">
        <f t="shared" si="24"/>
        <v>0</v>
      </c>
      <c r="BI200" s="151">
        <f t="shared" si="25"/>
        <v>0</v>
      </c>
      <c r="BJ200" s="14" t="s">
        <v>158</v>
      </c>
      <c r="BK200" s="151">
        <f t="shared" si="26"/>
        <v>0</v>
      </c>
      <c r="BL200" s="14" t="s">
        <v>282</v>
      </c>
      <c r="BM200" s="150" t="s">
        <v>439</v>
      </c>
    </row>
    <row r="201" spans="1:65" s="2" customFormat="1" ht="21.75" customHeight="1">
      <c r="A201" s="26"/>
      <c r="B201" s="138"/>
      <c r="C201" s="152" t="s">
        <v>422</v>
      </c>
      <c r="D201" s="152" t="s">
        <v>188</v>
      </c>
      <c r="E201" s="153" t="s">
        <v>1743</v>
      </c>
      <c r="F201" s="154" t="s">
        <v>1744</v>
      </c>
      <c r="G201" s="155" t="s">
        <v>463</v>
      </c>
      <c r="H201" s="156">
        <v>150</v>
      </c>
      <c r="I201" s="157"/>
      <c r="J201" s="157"/>
      <c r="K201" s="158"/>
      <c r="L201" s="159"/>
      <c r="M201" s="160" t="s">
        <v>1</v>
      </c>
      <c r="N201" s="161" t="s">
        <v>33</v>
      </c>
      <c r="O201" s="148">
        <v>0</v>
      </c>
      <c r="P201" s="148">
        <f t="shared" si="18"/>
        <v>0</v>
      </c>
      <c r="Q201" s="148">
        <v>0</v>
      </c>
      <c r="R201" s="148">
        <f t="shared" si="19"/>
        <v>0</v>
      </c>
      <c r="S201" s="148">
        <v>0</v>
      </c>
      <c r="T201" s="149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1092</v>
      </c>
      <c r="AT201" s="150" t="s">
        <v>188</v>
      </c>
      <c r="AU201" s="150" t="s">
        <v>158</v>
      </c>
      <c r="AY201" s="14" t="s">
        <v>150</v>
      </c>
      <c r="BE201" s="151">
        <f t="shared" si="21"/>
        <v>0</v>
      </c>
      <c r="BF201" s="151">
        <f t="shared" si="22"/>
        <v>0</v>
      </c>
      <c r="BG201" s="151">
        <f t="shared" si="23"/>
        <v>0</v>
      </c>
      <c r="BH201" s="151">
        <f t="shared" si="24"/>
        <v>0</v>
      </c>
      <c r="BI201" s="151">
        <f t="shared" si="25"/>
        <v>0</v>
      </c>
      <c r="BJ201" s="14" t="s">
        <v>158</v>
      </c>
      <c r="BK201" s="151">
        <f t="shared" si="26"/>
        <v>0</v>
      </c>
      <c r="BL201" s="14" t="s">
        <v>282</v>
      </c>
      <c r="BM201" s="150" t="s">
        <v>442</v>
      </c>
    </row>
    <row r="202" spans="1:65" s="2" customFormat="1" ht="21.75" customHeight="1">
      <c r="A202" s="26"/>
      <c r="B202" s="138"/>
      <c r="C202" s="139" t="s">
        <v>300</v>
      </c>
      <c r="D202" s="139" t="s">
        <v>153</v>
      </c>
      <c r="E202" s="140" t="s">
        <v>1751</v>
      </c>
      <c r="F202" s="141" t="s">
        <v>1752</v>
      </c>
      <c r="G202" s="142" t="s">
        <v>1397</v>
      </c>
      <c r="H202" s="143">
        <v>24</v>
      </c>
      <c r="I202" s="144"/>
      <c r="J202" s="144"/>
      <c r="K202" s="145"/>
      <c r="L202" s="27"/>
      <c r="M202" s="146" t="s">
        <v>1</v>
      </c>
      <c r="N202" s="147" t="s">
        <v>33</v>
      </c>
      <c r="O202" s="148">
        <v>0</v>
      </c>
      <c r="P202" s="148">
        <f t="shared" si="18"/>
        <v>0</v>
      </c>
      <c r="Q202" s="148">
        <v>0</v>
      </c>
      <c r="R202" s="148">
        <f t="shared" si="19"/>
        <v>0</v>
      </c>
      <c r="S202" s="148">
        <v>0</v>
      </c>
      <c r="T202" s="149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282</v>
      </c>
      <c r="AT202" s="150" t="s">
        <v>153</v>
      </c>
      <c r="AU202" s="150" t="s">
        <v>158</v>
      </c>
      <c r="AY202" s="14" t="s">
        <v>150</v>
      </c>
      <c r="BE202" s="151">
        <f t="shared" si="21"/>
        <v>0</v>
      </c>
      <c r="BF202" s="151">
        <f t="shared" si="22"/>
        <v>0</v>
      </c>
      <c r="BG202" s="151">
        <f t="shared" si="23"/>
        <v>0</v>
      </c>
      <c r="BH202" s="151">
        <f t="shared" si="24"/>
        <v>0</v>
      </c>
      <c r="BI202" s="151">
        <f t="shared" si="25"/>
        <v>0</v>
      </c>
      <c r="BJ202" s="14" t="s">
        <v>158</v>
      </c>
      <c r="BK202" s="151">
        <f t="shared" si="26"/>
        <v>0</v>
      </c>
      <c r="BL202" s="14" t="s">
        <v>282</v>
      </c>
      <c r="BM202" s="150" t="s">
        <v>446</v>
      </c>
    </row>
    <row r="203" spans="1:65" s="2" customFormat="1" ht="16.5" customHeight="1">
      <c r="A203" s="26"/>
      <c r="B203" s="138"/>
      <c r="C203" s="139" t="s">
        <v>429</v>
      </c>
      <c r="D203" s="139" t="s">
        <v>153</v>
      </c>
      <c r="E203" s="140" t="s">
        <v>1753</v>
      </c>
      <c r="F203" s="141" t="s">
        <v>1754</v>
      </c>
      <c r="G203" s="142" t="s">
        <v>1397</v>
      </c>
      <c r="H203" s="143">
        <v>20</v>
      </c>
      <c r="I203" s="144"/>
      <c r="J203" s="144"/>
      <c r="K203" s="145"/>
      <c r="L203" s="27"/>
      <c r="M203" s="146" t="s">
        <v>1</v>
      </c>
      <c r="N203" s="147" t="s">
        <v>33</v>
      </c>
      <c r="O203" s="148">
        <v>0</v>
      </c>
      <c r="P203" s="148">
        <f t="shared" si="18"/>
        <v>0</v>
      </c>
      <c r="Q203" s="148">
        <v>0</v>
      </c>
      <c r="R203" s="148">
        <f t="shared" si="19"/>
        <v>0</v>
      </c>
      <c r="S203" s="148">
        <v>0</v>
      </c>
      <c r="T203" s="149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282</v>
      </c>
      <c r="AT203" s="150" t="s">
        <v>153</v>
      </c>
      <c r="AU203" s="150" t="s">
        <v>158</v>
      </c>
      <c r="AY203" s="14" t="s">
        <v>150</v>
      </c>
      <c r="BE203" s="151">
        <f t="shared" si="21"/>
        <v>0</v>
      </c>
      <c r="BF203" s="151">
        <f t="shared" si="22"/>
        <v>0</v>
      </c>
      <c r="BG203" s="151">
        <f t="shared" si="23"/>
        <v>0</v>
      </c>
      <c r="BH203" s="151">
        <f t="shared" si="24"/>
        <v>0</v>
      </c>
      <c r="BI203" s="151">
        <f t="shared" si="25"/>
        <v>0</v>
      </c>
      <c r="BJ203" s="14" t="s">
        <v>158</v>
      </c>
      <c r="BK203" s="151">
        <f t="shared" si="26"/>
        <v>0</v>
      </c>
      <c r="BL203" s="14" t="s">
        <v>282</v>
      </c>
      <c r="BM203" s="150" t="s">
        <v>449</v>
      </c>
    </row>
    <row r="204" spans="1:65" s="2" customFormat="1" ht="21.75" customHeight="1">
      <c r="A204" s="26"/>
      <c r="B204" s="138"/>
      <c r="C204" s="139" t="s">
        <v>304</v>
      </c>
      <c r="D204" s="139" t="s">
        <v>153</v>
      </c>
      <c r="E204" s="140" t="s">
        <v>1755</v>
      </c>
      <c r="F204" s="141" t="s">
        <v>1756</v>
      </c>
      <c r="G204" s="142" t="s">
        <v>205</v>
      </c>
      <c r="H204" s="143">
        <v>50</v>
      </c>
      <c r="I204" s="144"/>
      <c r="J204" s="144"/>
      <c r="K204" s="145"/>
      <c r="L204" s="27"/>
      <c r="M204" s="146" t="s">
        <v>1</v>
      </c>
      <c r="N204" s="147" t="s">
        <v>33</v>
      </c>
      <c r="O204" s="148">
        <v>0</v>
      </c>
      <c r="P204" s="148">
        <f t="shared" si="18"/>
        <v>0</v>
      </c>
      <c r="Q204" s="148">
        <v>0</v>
      </c>
      <c r="R204" s="148">
        <f t="shared" si="19"/>
        <v>0</v>
      </c>
      <c r="S204" s="148">
        <v>0</v>
      </c>
      <c r="T204" s="149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282</v>
      </c>
      <c r="AT204" s="150" t="s">
        <v>153</v>
      </c>
      <c r="AU204" s="150" t="s">
        <v>158</v>
      </c>
      <c r="AY204" s="14" t="s">
        <v>150</v>
      </c>
      <c r="BE204" s="151">
        <f t="shared" si="21"/>
        <v>0</v>
      </c>
      <c r="BF204" s="151">
        <f t="shared" si="22"/>
        <v>0</v>
      </c>
      <c r="BG204" s="151">
        <f t="shared" si="23"/>
        <v>0</v>
      </c>
      <c r="BH204" s="151">
        <f t="shared" si="24"/>
        <v>0</v>
      </c>
      <c r="BI204" s="151">
        <f t="shared" si="25"/>
        <v>0</v>
      </c>
      <c r="BJ204" s="14" t="s">
        <v>158</v>
      </c>
      <c r="BK204" s="151">
        <f t="shared" si="26"/>
        <v>0</v>
      </c>
      <c r="BL204" s="14" t="s">
        <v>282</v>
      </c>
      <c r="BM204" s="150" t="s">
        <v>453</v>
      </c>
    </row>
    <row r="205" spans="1:65" s="2" customFormat="1" ht="16.5" customHeight="1">
      <c r="A205" s="26"/>
      <c r="B205" s="138"/>
      <c r="C205" s="152" t="s">
        <v>436</v>
      </c>
      <c r="D205" s="152" t="s">
        <v>188</v>
      </c>
      <c r="E205" s="153" t="s">
        <v>1757</v>
      </c>
      <c r="F205" s="154" t="s">
        <v>1758</v>
      </c>
      <c r="G205" s="155" t="s">
        <v>205</v>
      </c>
      <c r="H205" s="156">
        <v>52.5</v>
      </c>
      <c r="I205" s="157"/>
      <c r="J205" s="157"/>
      <c r="K205" s="158"/>
      <c r="L205" s="159"/>
      <c r="M205" s="160" t="s">
        <v>1</v>
      </c>
      <c r="N205" s="161" t="s">
        <v>33</v>
      </c>
      <c r="O205" s="148">
        <v>0</v>
      </c>
      <c r="P205" s="148">
        <f t="shared" si="18"/>
        <v>0</v>
      </c>
      <c r="Q205" s="148">
        <v>0</v>
      </c>
      <c r="R205" s="148">
        <f t="shared" si="19"/>
        <v>0</v>
      </c>
      <c r="S205" s="148">
        <v>0</v>
      </c>
      <c r="T205" s="149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1092</v>
      </c>
      <c r="AT205" s="150" t="s">
        <v>188</v>
      </c>
      <c r="AU205" s="150" t="s">
        <v>158</v>
      </c>
      <c r="AY205" s="14" t="s">
        <v>150</v>
      </c>
      <c r="BE205" s="151">
        <f t="shared" si="21"/>
        <v>0</v>
      </c>
      <c r="BF205" s="151">
        <f t="shared" si="22"/>
        <v>0</v>
      </c>
      <c r="BG205" s="151">
        <f t="shared" si="23"/>
        <v>0</v>
      </c>
      <c r="BH205" s="151">
        <f t="shared" si="24"/>
        <v>0</v>
      </c>
      <c r="BI205" s="151">
        <f t="shared" si="25"/>
        <v>0</v>
      </c>
      <c r="BJ205" s="14" t="s">
        <v>158</v>
      </c>
      <c r="BK205" s="151">
        <f t="shared" si="26"/>
        <v>0</v>
      </c>
      <c r="BL205" s="14" t="s">
        <v>282</v>
      </c>
      <c r="BM205" s="150" t="s">
        <v>456</v>
      </c>
    </row>
    <row r="206" spans="1:65" s="2" customFormat="1" ht="16.5" customHeight="1">
      <c r="A206" s="26"/>
      <c r="B206" s="138"/>
      <c r="C206" s="152" t="s">
        <v>307</v>
      </c>
      <c r="D206" s="152" t="s">
        <v>188</v>
      </c>
      <c r="E206" s="153" t="s">
        <v>1759</v>
      </c>
      <c r="F206" s="154" t="s">
        <v>1760</v>
      </c>
      <c r="G206" s="155" t="s">
        <v>1761</v>
      </c>
      <c r="H206" s="156">
        <v>1</v>
      </c>
      <c r="I206" s="157"/>
      <c r="J206" s="157"/>
      <c r="K206" s="158"/>
      <c r="L206" s="159"/>
      <c r="M206" s="160" t="s">
        <v>1</v>
      </c>
      <c r="N206" s="161" t="s">
        <v>33</v>
      </c>
      <c r="O206" s="148">
        <v>0</v>
      </c>
      <c r="P206" s="148">
        <f t="shared" si="18"/>
        <v>0</v>
      </c>
      <c r="Q206" s="148">
        <v>0</v>
      </c>
      <c r="R206" s="148">
        <f t="shared" si="19"/>
        <v>0</v>
      </c>
      <c r="S206" s="148">
        <v>0</v>
      </c>
      <c r="T206" s="149">
        <f t="shared" si="20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1092</v>
      </c>
      <c r="AT206" s="150" t="s">
        <v>188</v>
      </c>
      <c r="AU206" s="150" t="s">
        <v>158</v>
      </c>
      <c r="AY206" s="14" t="s">
        <v>150</v>
      </c>
      <c r="BE206" s="151">
        <f t="shared" si="21"/>
        <v>0</v>
      </c>
      <c r="BF206" s="151">
        <f t="shared" si="22"/>
        <v>0</v>
      </c>
      <c r="BG206" s="151">
        <f t="shared" si="23"/>
        <v>0</v>
      </c>
      <c r="BH206" s="151">
        <f t="shared" si="24"/>
        <v>0</v>
      </c>
      <c r="BI206" s="151">
        <f t="shared" si="25"/>
        <v>0</v>
      </c>
      <c r="BJ206" s="14" t="s">
        <v>158</v>
      </c>
      <c r="BK206" s="151">
        <f t="shared" si="26"/>
        <v>0</v>
      </c>
      <c r="BL206" s="14" t="s">
        <v>282</v>
      </c>
      <c r="BM206" s="150" t="s">
        <v>460</v>
      </c>
    </row>
    <row r="207" spans="1:65" s="2" customFormat="1" ht="21.75" customHeight="1">
      <c r="A207" s="26"/>
      <c r="B207" s="138"/>
      <c r="C207" s="152" t="s">
        <v>443</v>
      </c>
      <c r="D207" s="152" t="s">
        <v>188</v>
      </c>
      <c r="E207" s="153" t="s">
        <v>1762</v>
      </c>
      <c r="F207" s="154" t="s">
        <v>1763</v>
      </c>
      <c r="G207" s="155" t="s">
        <v>463</v>
      </c>
      <c r="H207" s="156">
        <v>4</v>
      </c>
      <c r="I207" s="157"/>
      <c r="J207" s="157"/>
      <c r="K207" s="158"/>
      <c r="L207" s="159"/>
      <c r="M207" s="160" t="s">
        <v>1</v>
      </c>
      <c r="N207" s="161" t="s">
        <v>33</v>
      </c>
      <c r="O207" s="148">
        <v>0</v>
      </c>
      <c r="P207" s="148">
        <f t="shared" si="18"/>
        <v>0</v>
      </c>
      <c r="Q207" s="148">
        <v>0</v>
      </c>
      <c r="R207" s="148">
        <f t="shared" si="19"/>
        <v>0</v>
      </c>
      <c r="S207" s="148">
        <v>0</v>
      </c>
      <c r="T207" s="149">
        <f t="shared" si="20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1092</v>
      </c>
      <c r="AT207" s="150" t="s">
        <v>188</v>
      </c>
      <c r="AU207" s="150" t="s">
        <v>158</v>
      </c>
      <c r="AY207" s="14" t="s">
        <v>150</v>
      </c>
      <c r="BE207" s="151">
        <f t="shared" si="21"/>
        <v>0</v>
      </c>
      <c r="BF207" s="151">
        <f t="shared" si="22"/>
        <v>0</v>
      </c>
      <c r="BG207" s="151">
        <f t="shared" si="23"/>
        <v>0</v>
      </c>
      <c r="BH207" s="151">
        <f t="shared" si="24"/>
        <v>0</v>
      </c>
      <c r="BI207" s="151">
        <f t="shared" si="25"/>
        <v>0</v>
      </c>
      <c r="BJ207" s="14" t="s">
        <v>158</v>
      </c>
      <c r="BK207" s="151">
        <f t="shared" si="26"/>
        <v>0</v>
      </c>
      <c r="BL207" s="14" t="s">
        <v>282</v>
      </c>
      <c r="BM207" s="150" t="s">
        <v>464</v>
      </c>
    </row>
    <row r="208" spans="1:65" s="2" customFormat="1" ht="33" customHeight="1">
      <c r="A208" s="26"/>
      <c r="B208" s="138"/>
      <c r="C208" s="139" t="s">
        <v>311</v>
      </c>
      <c r="D208" s="139" t="s">
        <v>153</v>
      </c>
      <c r="E208" s="140" t="s">
        <v>1764</v>
      </c>
      <c r="F208" s="141" t="s">
        <v>1765</v>
      </c>
      <c r="G208" s="142" t="s">
        <v>463</v>
      </c>
      <c r="H208" s="143">
        <v>50</v>
      </c>
      <c r="I208" s="144"/>
      <c r="J208" s="144"/>
      <c r="K208" s="145"/>
      <c r="L208" s="27"/>
      <c r="M208" s="146" t="s">
        <v>1</v>
      </c>
      <c r="N208" s="147" t="s">
        <v>33</v>
      </c>
      <c r="O208" s="148">
        <v>0</v>
      </c>
      <c r="P208" s="148">
        <f t="shared" si="18"/>
        <v>0</v>
      </c>
      <c r="Q208" s="148">
        <v>0</v>
      </c>
      <c r="R208" s="148">
        <f t="shared" si="19"/>
        <v>0</v>
      </c>
      <c r="S208" s="148">
        <v>0</v>
      </c>
      <c r="T208" s="149">
        <f t="shared" si="20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282</v>
      </c>
      <c r="AT208" s="150" t="s">
        <v>153</v>
      </c>
      <c r="AU208" s="150" t="s">
        <v>158</v>
      </c>
      <c r="AY208" s="14" t="s">
        <v>150</v>
      </c>
      <c r="BE208" s="151">
        <f t="shared" si="21"/>
        <v>0</v>
      </c>
      <c r="BF208" s="151">
        <f t="shared" si="22"/>
        <v>0</v>
      </c>
      <c r="BG208" s="151">
        <f t="shared" si="23"/>
        <v>0</v>
      </c>
      <c r="BH208" s="151">
        <f t="shared" si="24"/>
        <v>0</v>
      </c>
      <c r="BI208" s="151">
        <f t="shared" si="25"/>
        <v>0</v>
      </c>
      <c r="BJ208" s="14" t="s">
        <v>158</v>
      </c>
      <c r="BK208" s="151">
        <f t="shared" si="26"/>
        <v>0</v>
      </c>
      <c r="BL208" s="14" t="s">
        <v>282</v>
      </c>
      <c r="BM208" s="150" t="s">
        <v>468</v>
      </c>
    </row>
    <row r="209" spans="1:65" s="2" customFormat="1" ht="21.75" customHeight="1">
      <c r="A209" s="26"/>
      <c r="B209" s="138"/>
      <c r="C209" s="152" t="s">
        <v>450</v>
      </c>
      <c r="D209" s="152" t="s">
        <v>188</v>
      </c>
      <c r="E209" s="153" t="s">
        <v>1766</v>
      </c>
      <c r="F209" s="154" t="s">
        <v>1767</v>
      </c>
      <c r="G209" s="155" t="s">
        <v>463</v>
      </c>
      <c r="H209" s="156">
        <v>50</v>
      </c>
      <c r="I209" s="157"/>
      <c r="J209" s="157"/>
      <c r="K209" s="158"/>
      <c r="L209" s="159"/>
      <c r="M209" s="160" t="s">
        <v>1</v>
      </c>
      <c r="N209" s="161" t="s">
        <v>33</v>
      </c>
      <c r="O209" s="148">
        <v>0</v>
      </c>
      <c r="P209" s="148">
        <f t="shared" si="18"/>
        <v>0</v>
      </c>
      <c r="Q209" s="148">
        <v>0</v>
      </c>
      <c r="R209" s="148">
        <f t="shared" si="19"/>
        <v>0</v>
      </c>
      <c r="S209" s="148">
        <v>0</v>
      </c>
      <c r="T209" s="149">
        <f t="shared" si="20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1092</v>
      </c>
      <c r="AT209" s="150" t="s">
        <v>188</v>
      </c>
      <c r="AU209" s="150" t="s">
        <v>158</v>
      </c>
      <c r="AY209" s="14" t="s">
        <v>150</v>
      </c>
      <c r="BE209" s="151">
        <f t="shared" si="21"/>
        <v>0</v>
      </c>
      <c r="BF209" s="151">
        <f t="shared" si="22"/>
        <v>0</v>
      </c>
      <c r="BG209" s="151">
        <f t="shared" si="23"/>
        <v>0</v>
      </c>
      <c r="BH209" s="151">
        <f t="shared" si="24"/>
        <v>0</v>
      </c>
      <c r="BI209" s="151">
        <f t="shared" si="25"/>
        <v>0</v>
      </c>
      <c r="BJ209" s="14" t="s">
        <v>158</v>
      </c>
      <c r="BK209" s="151">
        <f t="shared" si="26"/>
        <v>0</v>
      </c>
      <c r="BL209" s="14" t="s">
        <v>282</v>
      </c>
      <c r="BM209" s="150" t="s">
        <v>471</v>
      </c>
    </row>
    <row r="210" spans="1:65" s="2" customFormat="1" ht="21.75" customHeight="1">
      <c r="A210" s="26"/>
      <c r="B210" s="138"/>
      <c r="C210" s="152" t="s">
        <v>314</v>
      </c>
      <c r="D210" s="152" t="s">
        <v>188</v>
      </c>
      <c r="E210" s="153" t="s">
        <v>1768</v>
      </c>
      <c r="F210" s="154" t="s">
        <v>1769</v>
      </c>
      <c r="G210" s="155" t="s">
        <v>463</v>
      </c>
      <c r="H210" s="156">
        <v>50</v>
      </c>
      <c r="I210" s="157"/>
      <c r="J210" s="157"/>
      <c r="K210" s="158"/>
      <c r="L210" s="159"/>
      <c r="M210" s="160" t="s">
        <v>1</v>
      </c>
      <c r="N210" s="161" t="s">
        <v>33</v>
      </c>
      <c r="O210" s="148">
        <v>0</v>
      </c>
      <c r="P210" s="148">
        <f t="shared" si="18"/>
        <v>0</v>
      </c>
      <c r="Q210" s="148">
        <v>0</v>
      </c>
      <c r="R210" s="148">
        <f t="shared" si="19"/>
        <v>0</v>
      </c>
      <c r="S210" s="148">
        <v>0</v>
      </c>
      <c r="T210" s="149">
        <f t="shared" si="20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1092</v>
      </c>
      <c r="AT210" s="150" t="s">
        <v>188</v>
      </c>
      <c r="AU210" s="150" t="s">
        <v>158</v>
      </c>
      <c r="AY210" s="14" t="s">
        <v>150</v>
      </c>
      <c r="BE210" s="151">
        <f t="shared" si="21"/>
        <v>0</v>
      </c>
      <c r="BF210" s="151">
        <f t="shared" si="22"/>
        <v>0</v>
      </c>
      <c r="BG210" s="151">
        <f t="shared" si="23"/>
        <v>0</v>
      </c>
      <c r="BH210" s="151">
        <f t="shared" si="24"/>
        <v>0</v>
      </c>
      <c r="BI210" s="151">
        <f t="shared" si="25"/>
        <v>0</v>
      </c>
      <c r="BJ210" s="14" t="s">
        <v>158</v>
      </c>
      <c r="BK210" s="151">
        <f t="shared" si="26"/>
        <v>0</v>
      </c>
      <c r="BL210" s="14" t="s">
        <v>282</v>
      </c>
      <c r="BM210" s="150" t="s">
        <v>475</v>
      </c>
    </row>
    <row r="211" spans="1:65" s="2" customFormat="1" ht="16.5" customHeight="1">
      <c r="A211" s="26"/>
      <c r="B211" s="138"/>
      <c r="C211" s="152" t="s">
        <v>457</v>
      </c>
      <c r="D211" s="152" t="s">
        <v>188</v>
      </c>
      <c r="E211" s="153" t="s">
        <v>1770</v>
      </c>
      <c r="F211" s="154" t="s">
        <v>1771</v>
      </c>
      <c r="G211" s="155" t="s">
        <v>463</v>
      </c>
      <c r="H211" s="156">
        <v>50</v>
      </c>
      <c r="I211" s="157"/>
      <c r="J211" s="157"/>
      <c r="K211" s="158"/>
      <c r="L211" s="159"/>
      <c r="M211" s="160" t="s">
        <v>1</v>
      </c>
      <c r="N211" s="161" t="s">
        <v>33</v>
      </c>
      <c r="O211" s="148">
        <v>0</v>
      </c>
      <c r="P211" s="148">
        <f t="shared" si="18"/>
        <v>0</v>
      </c>
      <c r="Q211" s="148">
        <v>0</v>
      </c>
      <c r="R211" s="148">
        <f t="shared" si="19"/>
        <v>0</v>
      </c>
      <c r="S211" s="148">
        <v>0</v>
      </c>
      <c r="T211" s="149">
        <f t="shared" si="20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1092</v>
      </c>
      <c r="AT211" s="150" t="s">
        <v>188</v>
      </c>
      <c r="AU211" s="150" t="s">
        <v>158</v>
      </c>
      <c r="AY211" s="14" t="s">
        <v>150</v>
      </c>
      <c r="BE211" s="151">
        <f t="shared" si="21"/>
        <v>0</v>
      </c>
      <c r="BF211" s="151">
        <f t="shared" si="22"/>
        <v>0</v>
      </c>
      <c r="BG211" s="151">
        <f t="shared" si="23"/>
        <v>0</v>
      </c>
      <c r="BH211" s="151">
        <f t="shared" si="24"/>
        <v>0</v>
      </c>
      <c r="BI211" s="151">
        <f t="shared" si="25"/>
        <v>0</v>
      </c>
      <c r="BJ211" s="14" t="s">
        <v>158</v>
      </c>
      <c r="BK211" s="151">
        <f t="shared" si="26"/>
        <v>0</v>
      </c>
      <c r="BL211" s="14" t="s">
        <v>282</v>
      </c>
      <c r="BM211" s="150" t="s">
        <v>478</v>
      </c>
    </row>
    <row r="212" spans="1:65" s="2" customFormat="1" ht="16.5" customHeight="1">
      <c r="A212" s="26"/>
      <c r="B212" s="138"/>
      <c r="C212" s="152" t="s">
        <v>318</v>
      </c>
      <c r="D212" s="152" t="s">
        <v>188</v>
      </c>
      <c r="E212" s="153" t="s">
        <v>1772</v>
      </c>
      <c r="F212" s="154" t="s">
        <v>1773</v>
      </c>
      <c r="G212" s="155" t="s">
        <v>463</v>
      </c>
      <c r="H212" s="156">
        <v>50</v>
      </c>
      <c r="I212" s="157"/>
      <c r="J212" s="157"/>
      <c r="K212" s="158"/>
      <c r="L212" s="159"/>
      <c r="M212" s="160" t="s">
        <v>1</v>
      </c>
      <c r="N212" s="161" t="s">
        <v>33</v>
      </c>
      <c r="O212" s="148">
        <v>0</v>
      </c>
      <c r="P212" s="148">
        <f t="shared" si="18"/>
        <v>0</v>
      </c>
      <c r="Q212" s="148">
        <v>0</v>
      </c>
      <c r="R212" s="148">
        <f t="shared" si="19"/>
        <v>0</v>
      </c>
      <c r="S212" s="148">
        <v>0</v>
      </c>
      <c r="T212" s="149">
        <f t="shared" si="20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1092</v>
      </c>
      <c r="AT212" s="150" t="s">
        <v>188</v>
      </c>
      <c r="AU212" s="150" t="s">
        <v>158</v>
      </c>
      <c r="AY212" s="14" t="s">
        <v>150</v>
      </c>
      <c r="BE212" s="151">
        <f t="shared" si="21"/>
        <v>0</v>
      </c>
      <c r="BF212" s="151">
        <f t="shared" si="22"/>
        <v>0</v>
      </c>
      <c r="BG212" s="151">
        <f t="shared" si="23"/>
        <v>0</v>
      </c>
      <c r="BH212" s="151">
        <f t="shared" si="24"/>
        <v>0</v>
      </c>
      <c r="BI212" s="151">
        <f t="shared" si="25"/>
        <v>0</v>
      </c>
      <c r="BJ212" s="14" t="s">
        <v>158</v>
      </c>
      <c r="BK212" s="151">
        <f t="shared" si="26"/>
        <v>0</v>
      </c>
      <c r="BL212" s="14" t="s">
        <v>282</v>
      </c>
      <c r="BM212" s="150" t="s">
        <v>482</v>
      </c>
    </row>
    <row r="213" spans="1:65" s="2" customFormat="1" ht="16.5" customHeight="1">
      <c r="A213" s="26"/>
      <c r="B213" s="138"/>
      <c r="C213" s="152" t="s">
        <v>465</v>
      </c>
      <c r="D213" s="152" t="s">
        <v>188</v>
      </c>
      <c r="E213" s="153" t="s">
        <v>1774</v>
      </c>
      <c r="F213" s="154" t="s">
        <v>1775</v>
      </c>
      <c r="G213" s="155" t="s">
        <v>463</v>
      </c>
      <c r="H213" s="156">
        <v>50</v>
      </c>
      <c r="I213" s="157"/>
      <c r="J213" s="157"/>
      <c r="K213" s="158"/>
      <c r="L213" s="159"/>
      <c r="M213" s="160" t="s">
        <v>1</v>
      </c>
      <c r="N213" s="161" t="s">
        <v>33</v>
      </c>
      <c r="O213" s="148">
        <v>0</v>
      </c>
      <c r="P213" s="148">
        <f t="shared" si="18"/>
        <v>0</v>
      </c>
      <c r="Q213" s="148">
        <v>0</v>
      </c>
      <c r="R213" s="148">
        <f t="shared" si="19"/>
        <v>0</v>
      </c>
      <c r="S213" s="148">
        <v>0</v>
      </c>
      <c r="T213" s="149">
        <f t="shared" si="20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1092</v>
      </c>
      <c r="AT213" s="150" t="s">
        <v>188</v>
      </c>
      <c r="AU213" s="150" t="s">
        <v>158</v>
      </c>
      <c r="AY213" s="14" t="s">
        <v>150</v>
      </c>
      <c r="BE213" s="151">
        <f t="shared" si="21"/>
        <v>0</v>
      </c>
      <c r="BF213" s="151">
        <f t="shared" si="22"/>
        <v>0</v>
      </c>
      <c r="BG213" s="151">
        <f t="shared" si="23"/>
        <v>0</v>
      </c>
      <c r="BH213" s="151">
        <f t="shared" si="24"/>
        <v>0</v>
      </c>
      <c r="BI213" s="151">
        <f t="shared" si="25"/>
        <v>0</v>
      </c>
      <c r="BJ213" s="14" t="s">
        <v>158</v>
      </c>
      <c r="BK213" s="151">
        <f t="shared" si="26"/>
        <v>0</v>
      </c>
      <c r="BL213" s="14" t="s">
        <v>282</v>
      </c>
      <c r="BM213" s="150" t="s">
        <v>485</v>
      </c>
    </row>
    <row r="214" spans="1:65" s="2" customFormat="1" ht="16.5" customHeight="1">
      <c r="A214" s="26"/>
      <c r="B214" s="138"/>
      <c r="C214" s="152" t="s">
        <v>321</v>
      </c>
      <c r="D214" s="152" t="s">
        <v>188</v>
      </c>
      <c r="E214" s="153" t="s">
        <v>1776</v>
      </c>
      <c r="F214" s="154" t="s">
        <v>1777</v>
      </c>
      <c r="G214" s="155" t="s">
        <v>463</v>
      </c>
      <c r="H214" s="156">
        <v>50</v>
      </c>
      <c r="I214" s="157"/>
      <c r="J214" s="157"/>
      <c r="K214" s="158"/>
      <c r="L214" s="159"/>
      <c r="M214" s="160" t="s">
        <v>1</v>
      </c>
      <c r="N214" s="161" t="s">
        <v>33</v>
      </c>
      <c r="O214" s="148">
        <v>0</v>
      </c>
      <c r="P214" s="148">
        <f t="shared" si="18"/>
        <v>0</v>
      </c>
      <c r="Q214" s="148">
        <v>0</v>
      </c>
      <c r="R214" s="148">
        <f t="shared" si="19"/>
        <v>0</v>
      </c>
      <c r="S214" s="148">
        <v>0</v>
      </c>
      <c r="T214" s="149">
        <f t="shared" si="20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1092</v>
      </c>
      <c r="AT214" s="150" t="s">
        <v>188</v>
      </c>
      <c r="AU214" s="150" t="s">
        <v>158</v>
      </c>
      <c r="AY214" s="14" t="s">
        <v>150</v>
      </c>
      <c r="BE214" s="151">
        <f t="shared" si="21"/>
        <v>0</v>
      </c>
      <c r="BF214" s="151">
        <f t="shared" si="22"/>
        <v>0</v>
      </c>
      <c r="BG214" s="151">
        <f t="shared" si="23"/>
        <v>0</v>
      </c>
      <c r="BH214" s="151">
        <f t="shared" si="24"/>
        <v>0</v>
      </c>
      <c r="BI214" s="151">
        <f t="shared" si="25"/>
        <v>0</v>
      </c>
      <c r="BJ214" s="14" t="s">
        <v>158</v>
      </c>
      <c r="BK214" s="151">
        <f t="shared" si="26"/>
        <v>0</v>
      </c>
      <c r="BL214" s="14" t="s">
        <v>282</v>
      </c>
      <c r="BM214" s="150" t="s">
        <v>489</v>
      </c>
    </row>
    <row r="215" spans="1:65" s="2" customFormat="1" ht="16.5" customHeight="1">
      <c r="A215" s="26"/>
      <c r="B215" s="138"/>
      <c r="C215" s="152" t="s">
        <v>472</v>
      </c>
      <c r="D215" s="152" t="s">
        <v>188</v>
      </c>
      <c r="E215" s="153" t="s">
        <v>1778</v>
      </c>
      <c r="F215" s="154" t="s">
        <v>1779</v>
      </c>
      <c r="G215" s="155" t="s">
        <v>463</v>
      </c>
      <c r="H215" s="156">
        <v>50</v>
      </c>
      <c r="I215" s="157"/>
      <c r="J215" s="157"/>
      <c r="K215" s="158"/>
      <c r="L215" s="159"/>
      <c r="M215" s="160" t="s">
        <v>1</v>
      </c>
      <c r="N215" s="161" t="s">
        <v>33</v>
      </c>
      <c r="O215" s="148">
        <v>0</v>
      </c>
      <c r="P215" s="148">
        <f t="shared" si="18"/>
        <v>0</v>
      </c>
      <c r="Q215" s="148">
        <v>0</v>
      </c>
      <c r="R215" s="148">
        <f t="shared" si="19"/>
        <v>0</v>
      </c>
      <c r="S215" s="148">
        <v>0</v>
      </c>
      <c r="T215" s="149">
        <f t="shared" si="20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1092</v>
      </c>
      <c r="AT215" s="150" t="s">
        <v>188</v>
      </c>
      <c r="AU215" s="150" t="s">
        <v>158</v>
      </c>
      <c r="AY215" s="14" t="s">
        <v>150</v>
      </c>
      <c r="BE215" s="151">
        <f t="shared" si="21"/>
        <v>0</v>
      </c>
      <c r="BF215" s="151">
        <f t="shared" si="22"/>
        <v>0</v>
      </c>
      <c r="BG215" s="151">
        <f t="shared" si="23"/>
        <v>0</v>
      </c>
      <c r="BH215" s="151">
        <f t="shared" si="24"/>
        <v>0</v>
      </c>
      <c r="BI215" s="151">
        <f t="shared" si="25"/>
        <v>0</v>
      </c>
      <c r="BJ215" s="14" t="s">
        <v>158</v>
      </c>
      <c r="BK215" s="151">
        <f t="shared" si="26"/>
        <v>0</v>
      </c>
      <c r="BL215" s="14" t="s">
        <v>282</v>
      </c>
      <c r="BM215" s="150" t="s">
        <v>492</v>
      </c>
    </row>
    <row r="216" spans="1:65" s="2" customFormat="1" ht="16.5" customHeight="1">
      <c r="A216" s="26"/>
      <c r="B216" s="138"/>
      <c r="C216" s="152" t="s">
        <v>325</v>
      </c>
      <c r="D216" s="152" t="s">
        <v>188</v>
      </c>
      <c r="E216" s="153" t="s">
        <v>1780</v>
      </c>
      <c r="F216" s="154" t="s">
        <v>1781</v>
      </c>
      <c r="G216" s="155" t="s">
        <v>463</v>
      </c>
      <c r="H216" s="156">
        <v>1500</v>
      </c>
      <c r="I216" s="157"/>
      <c r="J216" s="157"/>
      <c r="K216" s="158"/>
      <c r="L216" s="159"/>
      <c r="M216" s="160" t="s">
        <v>1</v>
      </c>
      <c r="N216" s="161" t="s">
        <v>33</v>
      </c>
      <c r="O216" s="148">
        <v>0</v>
      </c>
      <c r="P216" s="148">
        <f t="shared" si="18"/>
        <v>0</v>
      </c>
      <c r="Q216" s="148">
        <v>0</v>
      </c>
      <c r="R216" s="148">
        <f t="shared" si="19"/>
        <v>0</v>
      </c>
      <c r="S216" s="148">
        <v>0</v>
      </c>
      <c r="T216" s="149">
        <f t="shared" si="20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1092</v>
      </c>
      <c r="AT216" s="150" t="s">
        <v>188</v>
      </c>
      <c r="AU216" s="150" t="s">
        <v>158</v>
      </c>
      <c r="AY216" s="14" t="s">
        <v>150</v>
      </c>
      <c r="BE216" s="151">
        <f t="shared" si="21"/>
        <v>0</v>
      </c>
      <c r="BF216" s="151">
        <f t="shared" si="22"/>
        <v>0</v>
      </c>
      <c r="BG216" s="151">
        <f t="shared" si="23"/>
        <v>0</v>
      </c>
      <c r="BH216" s="151">
        <f t="shared" si="24"/>
        <v>0</v>
      </c>
      <c r="BI216" s="151">
        <f t="shared" si="25"/>
        <v>0</v>
      </c>
      <c r="BJ216" s="14" t="s">
        <v>158</v>
      </c>
      <c r="BK216" s="151">
        <f t="shared" si="26"/>
        <v>0</v>
      </c>
      <c r="BL216" s="14" t="s">
        <v>282</v>
      </c>
      <c r="BM216" s="150" t="s">
        <v>496</v>
      </c>
    </row>
    <row r="217" spans="1:65" s="2" customFormat="1" ht="33" customHeight="1">
      <c r="A217" s="26"/>
      <c r="B217" s="138"/>
      <c r="C217" s="139" t="s">
        <v>479</v>
      </c>
      <c r="D217" s="139" t="s">
        <v>153</v>
      </c>
      <c r="E217" s="140" t="s">
        <v>1782</v>
      </c>
      <c r="F217" s="141" t="s">
        <v>1783</v>
      </c>
      <c r="G217" s="142" t="s">
        <v>463</v>
      </c>
      <c r="H217" s="143">
        <v>150</v>
      </c>
      <c r="I217" s="144"/>
      <c r="J217" s="144"/>
      <c r="K217" s="145"/>
      <c r="L217" s="27"/>
      <c r="M217" s="146" t="s">
        <v>1</v>
      </c>
      <c r="N217" s="147" t="s">
        <v>33</v>
      </c>
      <c r="O217" s="148">
        <v>0</v>
      </c>
      <c r="P217" s="148">
        <f t="shared" si="18"/>
        <v>0</v>
      </c>
      <c r="Q217" s="148">
        <v>0</v>
      </c>
      <c r="R217" s="148">
        <f t="shared" si="19"/>
        <v>0</v>
      </c>
      <c r="S217" s="148">
        <v>0</v>
      </c>
      <c r="T217" s="149">
        <f t="shared" si="20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282</v>
      </c>
      <c r="AT217" s="150" t="s">
        <v>153</v>
      </c>
      <c r="AU217" s="150" t="s">
        <v>158</v>
      </c>
      <c r="AY217" s="14" t="s">
        <v>150</v>
      </c>
      <c r="BE217" s="151">
        <f t="shared" si="21"/>
        <v>0</v>
      </c>
      <c r="BF217" s="151">
        <f t="shared" si="22"/>
        <v>0</v>
      </c>
      <c r="BG217" s="151">
        <f t="shared" si="23"/>
        <v>0</v>
      </c>
      <c r="BH217" s="151">
        <f t="shared" si="24"/>
        <v>0</v>
      </c>
      <c r="BI217" s="151">
        <f t="shared" si="25"/>
        <v>0</v>
      </c>
      <c r="BJ217" s="14" t="s">
        <v>158</v>
      </c>
      <c r="BK217" s="151">
        <f t="shared" si="26"/>
        <v>0</v>
      </c>
      <c r="BL217" s="14" t="s">
        <v>282</v>
      </c>
      <c r="BM217" s="150" t="s">
        <v>499</v>
      </c>
    </row>
    <row r="218" spans="1:65" s="2" customFormat="1" ht="21.75" customHeight="1">
      <c r="A218" s="26"/>
      <c r="B218" s="138"/>
      <c r="C218" s="152" t="s">
        <v>328</v>
      </c>
      <c r="D218" s="152" t="s">
        <v>188</v>
      </c>
      <c r="E218" s="153" t="s">
        <v>1784</v>
      </c>
      <c r="F218" s="154" t="s">
        <v>1785</v>
      </c>
      <c r="G218" s="155" t="s">
        <v>463</v>
      </c>
      <c r="H218" s="156">
        <v>150</v>
      </c>
      <c r="I218" s="157"/>
      <c r="J218" s="157"/>
      <c r="K218" s="158"/>
      <c r="L218" s="159"/>
      <c r="M218" s="160" t="s">
        <v>1</v>
      </c>
      <c r="N218" s="161" t="s">
        <v>33</v>
      </c>
      <c r="O218" s="148">
        <v>0</v>
      </c>
      <c r="P218" s="148">
        <f t="shared" si="18"/>
        <v>0</v>
      </c>
      <c r="Q218" s="148">
        <v>0</v>
      </c>
      <c r="R218" s="148">
        <f t="shared" si="19"/>
        <v>0</v>
      </c>
      <c r="S218" s="148">
        <v>0</v>
      </c>
      <c r="T218" s="149">
        <f t="shared" si="20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1092</v>
      </c>
      <c r="AT218" s="150" t="s">
        <v>188</v>
      </c>
      <c r="AU218" s="150" t="s">
        <v>158</v>
      </c>
      <c r="AY218" s="14" t="s">
        <v>150</v>
      </c>
      <c r="BE218" s="151">
        <f t="shared" si="21"/>
        <v>0</v>
      </c>
      <c r="BF218" s="151">
        <f t="shared" si="22"/>
        <v>0</v>
      </c>
      <c r="BG218" s="151">
        <f t="shared" si="23"/>
        <v>0</v>
      </c>
      <c r="BH218" s="151">
        <f t="shared" si="24"/>
        <v>0</v>
      </c>
      <c r="BI218" s="151">
        <f t="shared" si="25"/>
        <v>0</v>
      </c>
      <c r="BJ218" s="14" t="s">
        <v>158</v>
      </c>
      <c r="BK218" s="151">
        <f t="shared" si="26"/>
        <v>0</v>
      </c>
      <c r="BL218" s="14" t="s">
        <v>282</v>
      </c>
      <c r="BM218" s="150" t="s">
        <v>503</v>
      </c>
    </row>
    <row r="219" spans="1:65" s="2" customFormat="1" ht="16.5" customHeight="1">
      <c r="A219" s="26"/>
      <c r="B219" s="138"/>
      <c r="C219" s="152" t="s">
        <v>486</v>
      </c>
      <c r="D219" s="152" t="s">
        <v>188</v>
      </c>
      <c r="E219" s="153" t="s">
        <v>1780</v>
      </c>
      <c r="F219" s="154" t="s">
        <v>1781</v>
      </c>
      <c r="G219" s="155" t="s">
        <v>463</v>
      </c>
      <c r="H219" s="156">
        <v>150</v>
      </c>
      <c r="I219" s="157"/>
      <c r="J219" s="157"/>
      <c r="K219" s="158"/>
      <c r="L219" s="159"/>
      <c r="M219" s="160" t="s">
        <v>1</v>
      </c>
      <c r="N219" s="161" t="s">
        <v>33</v>
      </c>
      <c r="O219" s="148">
        <v>0</v>
      </c>
      <c r="P219" s="148">
        <f t="shared" si="18"/>
        <v>0</v>
      </c>
      <c r="Q219" s="148">
        <v>0</v>
      </c>
      <c r="R219" s="148">
        <f t="shared" si="19"/>
        <v>0</v>
      </c>
      <c r="S219" s="148">
        <v>0</v>
      </c>
      <c r="T219" s="149">
        <f t="shared" si="20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1092</v>
      </c>
      <c r="AT219" s="150" t="s">
        <v>188</v>
      </c>
      <c r="AU219" s="150" t="s">
        <v>158</v>
      </c>
      <c r="AY219" s="14" t="s">
        <v>150</v>
      </c>
      <c r="BE219" s="151">
        <f t="shared" si="21"/>
        <v>0</v>
      </c>
      <c r="BF219" s="151">
        <f t="shared" si="22"/>
        <v>0</v>
      </c>
      <c r="BG219" s="151">
        <f t="shared" si="23"/>
        <v>0</v>
      </c>
      <c r="BH219" s="151">
        <f t="shared" si="24"/>
        <v>0</v>
      </c>
      <c r="BI219" s="151">
        <f t="shared" si="25"/>
        <v>0</v>
      </c>
      <c r="BJ219" s="14" t="s">
        <v>158</v>
      </c>
      <c r="BK219" s="151">
        <f t="shared" si="26"/>
        <v>0</v>
      </c>
      <c r="BL219" s="14" t="s">
        <v>282</v>
      </c>
      <c r="BM219" s="150" t="s">
        <v>506</v>
      </c>
    </row>
    <row r="220" spans="1:65" s="2" customFormat="1" ht="21.75" customHeight="1">
      <c r="A220" s="26"/>
      <c r="B220" s="138"/>
      <c r="C220" s="139" t="s">
        <v>332</v>
      </c>
      <c r="D220" s="139" t="s">
        <v>153</v>
      </c>
      <c r="E220" s="140" t="s">
        <v>1786</v>
      </c>
      <c r="F220" s="141" t="s">
        <v>1787</v>
      </c>
      <c r="G220" s="142" t="s">
        <v>220</v>
      </c>
      <c r="H220" s="143">
        <v>3</v>
      </c>
      <c r="I220" s="144"/>
      <c r="J220" s="144"/>
      <c r="K220" s="145"/>
      <c r="L220" s="27"/>
      <c r="M220" s="146" t="s">
        <v>1</v>
      </c>
      <c r="N220" s="147" t="s">
        <v>33</v>
      </c>
      <c r="O220" s="148">
        <v>0</v>
      </c>
      <c r="P220" s="148">
        <f t="shared" si="18"/>
        <v>0</v>
      </c>
      <c r="Q220" s="148">
        <v>0</v>
      </c>
      <c r="R220" s="148">
        <f t="shared" si="19"/>
        <v>0</v>
      </c>
      <c r="S220" s="148">
        <v>0</v>
      </c>
      <c r="T220" s="149">
        <f t="shared" si="20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282</v>
      </c>
      <c r="AT220" s="150" t="s">
        <v>153</v>
      </c>
      <c r="AU220" s="150" t="s">
        <v>158</v>
      </c>
      <c r="AY220" s="14" t="s">
        <v>150</v>
      </c>
      <c r="BE220" s="151">
        <f t="shared" si="21"/>
        <v>0</v>
      </c>
      <c r="BF220" s="151">
        <f t="shared" si="22"/>
        <v>0</v>
      </c>
      <c r="BG220" s="151">
        <f t="shared" si="23"/>
        <v>0</v>
      </c>
      <c r="BH220" s="151">
        <f t="shared" si="24"/>
        <v>0</v>
      </c>
      <c r="BI220" s="151">
        <f t="shared" si="25"/>
        <v>0</v>
      </c>
      <c r="BJ220" s="14" t="s">
        <v>158</v>
      </c>
      <c r="BK220" s="151">
        <f t="shared" si="26"/>
        <v>0</v>
      </c>
      <c r="BL220" s="14" t="s">
        <v>282</v>
      </c>
      <c r="BM220" s="150" t="s">
        <v>520</v>
      </c>
    </row>
    <row r="221" spans="1:65" s="2" customFormat="1" ht="16.5" customHeight="1">
      <c r="A221" s="26"/>
      <c r="B221" s="138"/>
      <c r="C221" s="152" t="s">
        <v>493</v>
      </c>
      <c r="D221" s="152" t="s">
        <v>188</v>
      </c>
      <c r="E221" s="153" t="s">
        <v>1788</v>
      </c>
      <c r="F221" s="154" t="s">
        <v>1789</v>
      </c>
      <c r="G221" s="155" t="s">
        <v>1761</v>
      </c>
      <c r="H221" s="156">
        <v>6</v>
      </c>
      <c r="I221" s="157"/>
      <c r="J221" s="157"/>
      <c r="K221" s="158"/>
      <c r="L221" s="159"/>
      <c r="M221" s="160" t="s">
        <v>1</v>
      </c>
      <c r="N221" s="161" t="s">
        <v>33</v>
      </c>
      <c r="O221" s="148">
        <v>0</v>
      </c>
      <c r="P221" s="148">
        <f t="shared" si="18"/>
        <v>0</v>
      </c>
      <c r="Q221" s="148">
        <v>0</v>
      </c>
      <c r="R221" s="148">
        <f t="shared" si="19"/>
        <v>0</v>
      </c>
      <c r="S221" s="148">
        <v>0</v>
      </c>
      <c r="T221" s="149">
        <f t="shared" si="20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1092</v>
      </c>
      <c r="AT221" s="150" t="s">
        <v>188</v>
      </c>
      <c r="AU221" s="150" t="s">
        <v>158</v>
      </c>
      <c r="AY221" s="14" t="s">
        <v>150</v>
      </c>
      <c r="BE221" s="151">
        <f t="shared" si="21"/>
        <v>0</v>
      </c>
      <c r="BF221" s="151">
        <f t="shared" si="22"/>
        <v>0</v>
      </c>
      <c r="BG221" s="151">
        <f t="shared" si="23"/>
        <v>0</v>
      </c>
      <c r="BH221" s="151">
        <f t="shared" si="24"/>
        <v>0</v>
      </c>
      <c r="BI221" s="151">
        <f t="shared" si="25"/>
        <v>0</v>
      </c>
      <c r="BJ221" s="14" t="s">
        <v>158</v>
      </c>
      <c r="BK221" s="151">
        <f t="shared" si="26"/>
        <v>0</v>
      </c>
      <c r="BL221" s="14" t="s">
        <v>282</v>
      </c>
      <c r="BM221" s="150" t="s">
        <v>524</v>
      </c>
    </row>
    <row r="222" spans="1:65" s="2" customFormat="1" ht="16.5" customHeight="1">
      <c r="A222" s="26"/>
      <c r="B222" s="138"/>
      <c r="C222" s="139" t="s">
        <v>335</v>
      </c>
      <c r="D222" s="139" t="s">
        <v>153</v>
      </c>
      <c r="E222" s="140" t="s">
        <v>1802</v>
      </c>
      <c r="F222" s="141" t="s">
        <v>1803</v>
      </c>
      <c r="G222" s="142" t="s">
        <v>463</v>
      </c>
      <c r="H222" s="143">
        <v>53</v>
      </c>
      <c r="I222" s="144"/>
      <c r="J222" s="144"/>
      <c r="K222" s="145"/>
      <c r="L222" s="27"/>
      <c r="M222" s="146" t="s">
        <v>1</v>
      </c>
      <c r="N222" s="147" t="s">
        <v>33</v>
      </c>
      <c r="O222" s="148">
        <v>0</v>
      </c>
      <c r="P222" s="148">
        <f t="shared" si="18"/>
        <v>0</v>
      </c>
      <c r="Q222" s="148">
        <v>0</v>
      </c>
      <c r="R222" s="148">
        <f t="shared" si="19"/>
        <v>0</v>
      </c>
      <c r="S222" s="148">
        <v>0</v>
      </c>
      <c r="T222" s="149">
        <f t="shared" si="20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282</v>
      </c>
      <c r="AT222" s="150" t="s">
        <v>153</v>
      </c>
      <c r="AU222" s="150" t="s">
        <v>158</v>
      </c>
      <c r="AY222" s="14" t="s">
        <v>150</v>
      </c>
      <c r="BE222" s="151">
        <f t="shared" si="21"/>
        <v>0</v>
      </c>
      <c r="BF222" s="151">
        <f t="shared" si="22"/>
        <v>0</v>
      </c>
      <c r="BG222" s="151">
        <f t="shared" si="23"/>
        <v>0</v>
      </c>
      <c r="BH222" s="151">
        <f t="shared" si="24"/>
        <v>0</v>
      </c>
      <c r="BI222" s="151">
        <f t="shared" si="25"/>
        <v>0</v>
      </c>
      <c r="BJ222" s="14" t="s">
        <v>158</v>
      </c>
      <c r="BK222" s="151">
        <f t="shared" si="26"/>
        <v>0</v>
      </c>
      <c r="BL222" s="14" t="s">
        <v>282</v>
      </c>
      <c r="BM222" s="150" t="s">
        <v>538</v>
      </c>
    </row>
    <row r="223" spans="1:65" s="2" customFormat="1" ht="21.75" customHeight="1">
      <c r="A223" s="26"/>
      <c r="B223" s="138"/>
      <c r="C223" s="139" t="s">
        <v>500</v>
      </c>
      <c r="D223" s="139" t="s">
        <v>153</v>
      </c>
      <c r="E223" s="140" t="s">
        <v>1804</v>
      </c>
      <c r="F223" s="141" t="s">
        <v>1805</v>
      </c>
      <c r="G223" s="142" t="s">
        <v>463</v>
      </c>
      <c r="H223" s="143">
        <v>53</v>
      </c>
      <c r="I223" s="144"/>
      <c r="J223" s="144"/>
      <c r="K223" s="145"/>
      <c r="L223" s="27"/>
      <c r="M223" s="146" t="s">
        <v>1</v>
      </c>
      <c r="N223" s="147" t="s">
        <v>33</v>
      </c>
      <c r="O223" s="148">
        <v>0</v>
      </c>
      <c r="P223" s="148">
        <f t="shared" si="18"/>
        <v>0</v>
      </c>
      <c r="Q223" s="148">
        <v>0</v>
      </c>
      <c r="R223" s="148">
        <f t="shared" si="19"/>
        <v>0</v>
      </c>
      <c r="S223" s="148">
        <v>0</v>
      </c>
      <c r="T223" s="149">
        <f t="shared" si="20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282</v>
      </c>
      <c r="AT223" s="150" t="s">
        <v>153</v>
      </c>
      <c r="AU223" s="150" t="s">
        <v>158</v>
      </c>
      <c r="AY223" s="14" t="s">
        <v>150</v>
      </c>
      <c r="BE223" s="151">
        <f t="shared" si="21"/>
        <v>0</v>
      </c>
      <c r="BF223" s="151">
        <f t="shared" si="22"/>
        <v>0</v>
      </c>
      <c r="BG223" s="151">
        <f t="shared" si="23"/>
        <v>0</v>
      </c>
      <c r="BH223" s="151">
        <f t="shared" si="24"/>
        <v>0</v>
      </c>
      <c r="BI223" s="151">
        <f t="shared" si="25"/>
        <v>0</v>
      </c>
      <c r="BJ223" s="14" t="s">
        <v>158</v>
      </c>
      <c r="BK223" s="151">
        <f t="shared" si="26"/>
        <v>0</v>
      </c>
      <c r="BL223" s="14" t="s">
        <v>282</v>
      </c>
      <c r="BM223" s="150" t="s">
        <v>541</v>
      </c>
    </row>
    <row r="224" spans="1:65" s="2" customFormat="1" ht="33" customHeight="1">
      <c r="A224" s="26"/>
      <c r="B224" s="138"/>
      <c r="C224" s="152" t="s">
        <v>339</v>
      </c>
      <c r="D224" s="152" t="s">
        <v>188</v>
      </c>
      <c r="E224" s="153" t="s">
        <v>1806</v>
      </c>
      <c r="F224" s="154" t="s">
        <v>1807</v>
      </c>
      <c r="G224" s="155" t="s">
        <v>463</v>
      </c>
      <c r="H224" s="156">
        <v>53</v>
      </c>
      <c r="I224" s="157"/>
      <c r="J224" s="157"/>
      <c r="K224" s="158"/>
      <c r="L224" s="159"/>
      <c r="M224" s="160" t="s">
        <v>1</v>
      </c>
      <c r="N224" s="161" t="s">
        <v>33</v>
      </c>
      <c r="O224" s="148">
        <v>0</v>
      </c>
      <c r="P224" s="148">
        <f t="shared" si="18"/>
        <v>0</v>
      </c>
      <c r="Q224" s="148">
        <v>0</v>
      </c>
      <c r="R224" s="148">
        <f t="shared" si="19"/>
        <v>0</v>
      </c>
      <c r="S224" s="148">
        <v>0</v>
      </c>
      <c r="T224" s="149">
        <f t="shared" si="20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1092</v>
      </c>
      <c r="AT224" s="150" t="s">
        <v>188</v>
      </c>
      <c r="AU224" s="150" t="s">
        <v>158</v>
      </c>
      <c r="AY224" s="14" t="s">
        <v>150</v>
      </c>
      <c r="BE224" s="151">
        <f t="shared" si="21"/>
        <v>0</v>
      </c>
      <c r="BF224" s="151">
        <f t="shared" si="22"/>
        <v>0</v>
      </c>
      <c r="BG224" s="151">
        <f t="shared" si="23"/>
        <v>0</v>
      </c>
      <c r="BH224" s="151">
        <f t="shared" si="24"/>
        <v>0</v>
      </c>
      <c r="BI224" s="151">
        <f t="shared" si="25"/>
        <v>0</v>
      </c>
      <c r="BJ224" s="14" t="s">
        <v>158</v>
      </c>
      <c r="BK224" s="151">
        <f t="shared" si="26"/>
        <v>0</v>
      </c>
      <c r="BL224" s="14" t="s">
        <v>282</v>
      </c>
      <c r="BM224" s="150" t="s">
        <v>551</v>
      </c>
    </row>
    <row r="225" spans="1:65" s="2" customFormat="1" ht="16.5" customHeight="1">
      <c r="A225" s="26"/>
      <c r="B225" s="138"/>
      <c r="C225" s="152" t="s">
        <v>507</v>
      </c>
      <c r="D225" s="152" t="s">
        <v>188</v>
      </c>
      <c r="E225" s="153" t="s">
        <v>1810</v>
      </c>
      <c r="F225" s="154" t="s">
        <v>1811</v>
      </c>
      <c r="G225" s="155" t="s">
        <v>463</v>
      </c>
      <c r="H225" s="156">
        <v>53</v>
      </c>
      <c r="I225" s="157"/>
      <c r="J225" s="157"/>
      <c r="K225" s="158"/>
      <c r="L225" s="159"/>
      <c r="M225" s="160" t="s">
        <v>1</v>
      </c>
      <c r="N225" s="161" t="s">
        <v>33</v>
      </c>
      <c r="O225" s="148">
        <v>0</v>
      </c>
      <c r="P225" s="148">
        <f t="shared" si="18"/>
        <v>0</v>
      </c>
      <c r="Q225" s="148">
        <v>0</v>
      </c>
      <c r="R225" s="148">
        <f t="shared" si="19"/>
        <v>0</v>
      </c>
      <c r="S225" s="148">
        <v>0</v>
      </c>
      <c r="T225" s="149">
        <f t="shared" si="20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1092</v>
      </c>
      <c r="AT225" s="150" t="s">
        <v>188</v>
      </c>
      <c r="AU225" s="150" t="s">
        <v>158</v>
      </c>
      <c r="AY225" s="14" t="s">
        <v>150</v>
      </c>
      <c r="BE225" s="151">
        <f t="shared" si="21"/>
        <v>0</v>
      </c>
      <c r="BF225" s="151">
        <f t="shared" si="22"/>
        <v>0</v>
      </c>
      <c r="BG225" s="151">
        <f t="shared" si="23"/>
        <v>0</v>
      </c>
      <c r="BH225" s="151">
        <f t="shared" si="24"/>
        <v>0</v>
      </c>
      <c r="BI225" s="151">
        <f t="shared" si="25"/>
        <v>0</v>
      </c>
      <c r="BJ225" s="14" t="s">
        <v>158</v>
      </c>
      <c r="BK225" s="151">
        <f t="shared" si="26"/>
        <v>0</v>
      </c>
      <c r="BL225" s="14" t="s">
        <v>282</v>
      </c>
      <c r="BM225" s="150" t="s">
        <v>2268</v>
      </c>
    </row>
    <row r="226" spans="1:65" s="2" customFormat="1" ht="16.5" customHeight="1">
      <c r="A226" s="26"/>
      <c r="B226" s="138"/>
      <c r="C226" s="139" t="s">
        <v>342</v>
      </c>
      <c r="D226" s="139" t="s">
        <v>153</v>
      </c>
      <c r="E226" s="140" t="s">
        <v>1813</v>
      </c>
      <c r="F226" s="141" t="s">
        <v>1814</v>
      </c>
      <c r="G226" s="142" t="s">
        <v>463</v>
      </c>
      <c r="H226" s="143">
        <v>15</v>
      </c>
      <c r="I226" s="144"/>
      <c r="J226" s="144"/>
      <c r="K226" s="145"/>
      <c r="L226" s="27"/>
      <c r="M226" s="146" t="s">
        <v>1</v>
      </c>
      <c r="N226" s="147" t="s">
        <v>33</v>
      </c>
      <c r="O226" s="148">
        <v>0</v>
      </c>
      <c r="P226" s="148">
        <f t="shared" si="18"/>
        <v>0</v>
      </c>
      <c r="Q226" s="148">
        <v>0</v>
      </c>
      <c r="R226" s="148">
        <f t="shared" si="19"/>
        <v>0</v>
      </c>
      <c r="S226" s="148">
        <v>0</v>
      </c>
      <c r="T226" s="149">
        <f t="shared" si="20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282</v>
      </c>
      <c r="AT226" s="150" t="s">
        <v>153</v>
      </c>
      <c r="AU226" s="150" t="s">
        <v>158</v>
      </c>
      <c r="AY226" s="14" t="s">
        <v>150</v>
      </c>
      <c r="BE226" s="151">
        <f t="shared" si="21"/>
        <v>0</v>
      </c>
      <c r="BF226" s="151">
        <f t="shared" si="22"/>
        <v>0</v>
      </c>
      <c r="BG226" s="151">
        <f t="shared" si="23"/>
        <v>0</v>
      </c>
      <c r="BH226" s="151">
        <f t="shared" si="24"/>
        <v>0</v>
      </c>
      <c r="BI226" s="151">
        <f t="shared" si="25"/>
        <v>0</v>
      </c>
      <c r="BJ226" s="14" t="s">
        <v>158</v>
      </c>
      <c r="BK226" s="151">
        <f t="shared" si="26"/>
        <v>0</v>
      </c>
      <c r="BL226" s="14" t="s">
        <v>282</v>
      </c>
      <c r="BM226" s="150" t="s">
        <v>568</v>
      </c>
    </row>
    <row r="227" spans="1:65" s="2" customFormat="1" ht="21.75" customHeight="1">
      <c r="A227" s="26"/>
      <c r="B227" s="138"/>
      <c r="C227" s="139" t="s">
        <v>514</v>
      </c>
      <c r="D227" s="139" t="s">
        <v>153</v>
      </c>
      <c r="E227" s="140" t="s">
        <v>1815</v>
      </c>
      <c r="F227" s="141" t="s">
        <v>1816</v>
      </c>
      <c r="G227" s="142" t="s">
        <v>463</v>
      </c>
      <c r="H227" s="143">
        <v>15</v>
      </c>
      <c r="I227" s="144"/>
      <c r="J227" s="144"/>
      <c r="K227" s="145"/>
      <c r="L227" s="27"/>
      <c r="M227" s="146" t="s">
        <v>1</v>
      </c>
      <c r="N227" s="147" t="s">
        <v>33</v>
      </c>
      <c r="O227" s="148">
        <v>0</v>
      </c>
      <c r="P227" s="148">
        <f t="shared" si="18"/>
        <v>0</v>
      </c>
      <c r="Q227" s="148">
        <v>0</v>
      </c>
      <c r="R227" s="148">
        <f t="shared" si="19"/>
        <v>0</v>
      </c>
      <c r="S227" s="148">
        <v>0</v>
      </c>
      <c r="T227" s="149">
        <f t="shared" si="20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282</v>
      </c>
      <c r="AT227" s="150" t="s">
        <v>153</v>
      </c>
      <c r="AU227" s="150" t="s">
        <v>158</v>
      </c>
      <c r="AY227" s="14" t="s">
        <v>150</v>
      </c>
      <c r="BE227" s="151">
        <f t="shared" si="21"/>
        <v>0</v>
      </c>
      <c r="BF227" s="151">
        <f t="shared" si="22"/>
        <v>0</v>
      </c>
      <c r="BG227" s="151">
        <f t="shared" si="23"/>
        <v>0</v>
      </c>
      <c r="BH227" s="151">
        <f t="shared" si="24"/>
        <v>0</v>
      </c>
      <c r="BI227" s="151">
        <f t="shared" si="25"/>
        <v>0</v>
      </c>
      <c r="BJ227" s="14" t="s">
        <v>158</v>
      </c>
      <c r="BK227" s="151">
        <f t="shared" si="26"/>
        <v>0</v>
      </c>
      <c r="BL227" s="14" t="s">
        <v>282</v>
      </c>
      <c r="BM227" s="150" t="s">
        <v>609</v>
      </c>
    </row>
    <row r="228" spans="1:65" s="2" customFormat="1" ht="21.75" customHeight="1">
      <c r="A228" s="26"/>
      <c r="B228" s="138"/>
      <c r="C228" s="139" t="s">
        <v>346</v>
      </c>
      <c r="D228" s="139" t="s">
        <v>153</v>
      </c>
      <c r="E228" s="140" t="s">
        <v>1804</v>
      </c>
      <c r="F228" s="141" t="s">
        <v>1805</v>
      </c>
      <c r="G228" s="142" t="s">
        <v>463</v>
      </c>
      <c r="H228" s="143">
        <v>15</v>
      </c>
      <c r="I228" s="144"/>
      <c r="J228" s="144"/>
      <c r="K228" s="145"/>
      <c r="L228" s="27"/>
      <c r="M228" s="146" t="s">
        <v>1</v>
      </c>
      <c r="N228" s="147" t="s">
        <v>33</v>
      </c>
      <c r="O228" s="148">
        <v>0</v>
      </c>
      <c r="P228" s="148">
        <f t="shared" si="18"/>
        <v>0</v>
      </c>
      <c r="Q228" s="148">
        <v>0</v>
      </c>
      <c r="R228" s="148">
        <f t="shared" si="19"/>
        <v>0</v>
      </c>
      <c r="S228" s="148">
        <v>0</v>
      </c>
      <c r="T228" s="149">
        <f t="shared" si="20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282</v>
      </c>
      <c r="AT228" s="150" t="s">
        <v>153</v>
      </c>
      <c r="AU228" s="150" t="s">
        <v>158</v>
      </c>
      <c r="AY228" s="14" t="s">
        <v>150</v>
      </c>
      <c r="BE228" s="151">
        <f t="shared" si="21"/>
        <v>0</v>
      </c>
      <c r="BF228" s="151">
        <f t="shared" si="22"/>
        <v>0</v>
      </c>
      <c r="BG228" s="151">
        <f t="shared" si="23"/>
        <v>0</v>
      </c>
      <c r="BH228" s="151">
        <f t="shared" si="24"/>
        <v>0</v>
      </c>
      <c r="BI228" s="151">
        <f t="shared" si="25"/>
        <v>0</v>
      </c>
      <c r="BJ228" s="14" t="s">
        <v>158</v>
      </c>
      <c r="BK228" s="151">
        <f t="shared" si="26"/>
        <v>0</v>
      </c>
      <c r="BL228" s="14" t="s">
        <v>282</v>
      </c>
      <c r="BM228" s="150" t="s">
        <v>612</v>
      </c>
    </row>
    <row r="229" spans="1:65" s="2" customFormat="1" ht="33" customHeight="1">
      <c r="A229" s="26"/>
      <c r="B229" s="138"/>
      <c r="C229" s="152" t="s">
        <v>521</v>
      </c>
      <c r="D229" s="152" t="s">
        <v>188</v>
      </c>
      <c r="E229" s="153" t="s">
        <v>1817</v>
      </c>
      <c r="F229" s="154" t="s">
        <v>1818</v>
      </c>
      <c r="G229" s="155" t="s">
        <v>463</v>
      </c>
      <c r="H229" s="156">
        <v>15</v>
      </c>
      <c r="I229" s="157"/>
      <c r="J229" s="157"/>
      <c r="K229" s="158"/>
      <c r="L229" s="159"/>
      <c r="M229" s="160" t="s">
        <v>1</v>
      </c>
      <c r="N229" s="161" t="s">
        <v>33</v>
      </c>
      <c r="O229" s="148">
        <v>0</v>
      </c>
      <c r="P229" s="148">
        <f t="shared" ref="P229:P232" si="27">O229*H229</f>
        <v>0</v>
      </c>
      <c r="Q229" s="148">
        <v>0</v>
      </c>
      <c r="R229" s="148">
        <f t="shared" ref="R229:R232" si="28">Q229*H229</f>
        <v>0</v>
      </c>
      <c r="S229" s="148">
        <v>0</v>
      </c>
      <c r="T229" s="149">
        <f t="shared" ref="T229:T232" si="29"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1092</v>
      </c>
      <c r="AT229" s="150" t="s">
        <v>188</v>
      </c>
      <c r="AU229" s="150" t="s">
        <v>158</v>
      </c>
      <c r="AY229" s="14" t="s">
        <v>150</v>
      </c>
      <c r="BE229" s="151">
        <f t="shared" si="21"/>
        <v>0</v>
      </c>
      <c r="BF229" s="151">
        <f t="shared" si="22"/>
        <v>0</v>
      </c>
      <c r="BG229" s="151">
        <f t="shared" si="23"/>
        <v>0</v>
      </c>
      <c r="BH229" s="151">
        <f t="shared" si="24"/>
        <v>0</v>
      </c>
      <c r="BI229" s="151">
        <f t="shared" si="25"/>
        <v>0</v>
      </c>
      <c r="BJ229" s="14" t="s">
        <v>158</v>
      </c>
      <c r="BK229" s="151">
        <f t="shared" si="26"/>
        <v>0</v>
      </c>
      <c r="BL229" s="14" t="s">
        <v>282</v>
      </c>
      <c r="BM229" s="150" t="s">
        <v>616</v>
      </c>
    </row>
    <row r="230" spans="1:65" s="2" customFormat="1" ht="16.5" customHeight="1">
      <c r="A230" s="26"/>
      <c r="B230" s="138"/>
      <c r="C230" s="139" t="s">
        <v>349</v>
      </c>
      <c r="D230" s="139" t="s">
        <v>153</v>
      </c>
      <c r="E230" s="140" t="s">
        <v>1813</v>
      </c>
      <c r="F230" s="141" t="s">
        <v>1814</v>
      </c>
      <c r="G230" s="142" t="s">
        <v>463</v>
      </c>
      <c r="H230" s="143">
        <v>3</v>
      </c>
      <c r="I230" s="144"/>
      <c r="J230" s="144"/>
      <c r="K230" s="145"/>
      <c r="L230" s="27"/>
      <c r="M230" s="146" t="s">
        <v>1</v>
      </c>
      <c r="N230" s="147" t="s">
        <v>33</v>
      </c>
      <c r="O230" s="148">
        <v>0</v>
      </c>
      <c r="P230" s="148">
        <f t="shared" si="27"/>
        <v>0</v>
      </c>
      <c r="Q230" s="148">
        <v>0</v>
      </c>
      <c r="R230" s="148">
        <f t="shared" si="28"/>
        <v>0</v>
      </c>
      <c r="S230" s="148">
        <v>0</v>
      </c>
      <c r="T230" s="149">
        <f t="shared" si="29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282</v>
      </c>
      <c r="AT230" s="150" t="s">
        <v>153</v>
      </c>
      <c r="AU230" s="150" t="s">
        <v>158</v>
      </c>
      <c r="AY230" s="14" t="s">
        <v>150</v>
      </c>
      <c r="BE230" s="151">
        <f t="shared" si="21"/>
        <v>0</v>
      </c>
      <c r="BF230" s="151">
        <f t="shared" si="22"/>
        <v>0</v>
      </c>
      <c r="BG230" s="151">
        <f t="shared" si="23"/>
        <v>0</v>
      </c>
      <c r="BH230" s="151">
        <f t="shared" si="24"/>
        <v>0</v>
      </c>
      <c r="BI230" s="151">
        <f t="shared" si="25"/>
        <v>0</v>
      </c>
      <c r="BJ230" s="14" t="s">
        <v>158</v>
      </c>
      <c r="BK230" s="151">
        <f t="shared" si="26"/>
        <v>0</v>
      </c>
      <c r="BL230" s="14" t="s">
        <v>282</v>
      </c>
      <c r="BM230" s="150" t="s">
        <v>619</v>
      </c>
    </row>
    <row r="231" spans="1:65" s="2" customFormat="1" ht="21.75" customHeight="1">
      <c r="A231" s="26"/>
      <c r="B231" s="138"/>
      <c r="C231" s="139" t="s">
        <v>528</v>
      </c>
      <c r="D231" s="139" t="s">
        <v>153</v>
      </c>
      <c r="E231" s="140" t="s">
        <v>1819</v>
      </c>
      <c r="F231" s="141" t="s">
        <v>1820</v>
      </c>
      <c r="G231" s="142" t="s">
        <v>463</v>
      </c>
      <c r="H231" s="143">
        <v>3</v>
      </c>
      <c r="I231" s="144"/>
      <c r="J231" s="144"/>
      <c r="K231" s="145"/>
      <c r="L231" s="27"/>
      <c r="M231" s="146" t="s">
        <v>1</v>
      </c>
      <c r="N231" s="147" t="s">
        <v>33</v>
      </c>
      <c r="O231" s="148">
        <v>0</v>
      </c>
      <c r="P231" s="148">
        <f t="shared" si="27"/>
        <v>0</v>
      </c>
      <c r="Q231" s="148">
        <v>0</v>
      </c>
      <c r="R231" s="148">
        <f t="shared" si="28"/>
        <v>0</v>
      </c>
      <c r="S231" s="148">
        <v>0</v>
      </c>
      <c r="T231" s="149">
        <f t="shared" si="29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282</v>
      </c>
      <c r="AT231" s="150" t="s">
        <v>153</v>
      </c>
      <c r="AU231" s="150" t="s">
        <v>158</v>
      </c>
      <c r="AY231" s="14" t="s">
        <v>150</v>
      </c>
      <c r="BE231" s="151">
        <f t="shared" si="21"/>
        <v>0</v>
      </c>
      <c r="BF231" s="151">
        <f t="shared" si="22"/>
        <v>0</v>
      </c>
      <c r="BG231" s="151">
        <f t="shared" si="23"/>
        <v>0</v>
      </c>
      <c r="BH231" s="151">
        <f t="shared" si="24"/>
        <v>0</v>
      </c>
      <c r="BI231" s="151">
        <f t="shared" si="25"/>
        <v>0</v>
      </c>
      <c r="BJ231" s="14" t="s">
        <v>158</v>
      </c>
      <c r="BK231" s="151">
        <f t="shared" si="26"/>
        <v>0</v>
      </c>
      <c r="BL231" s="14" t="s">
        <v>282</v>
      </c>
      <c r="BM231" s="150" t="s">
        <v>623</v>
      </c>
    </row>
    <row r="232" spans="1:65" s="2" customFormat="1" ht="33" customHeight="1">
      <c r="A232" s="26"/>
      <c r="B232" s="138"/>
      <c r="C232" s="152" t="s">
        <v>353</v>
      </c>
      <c r="D232" s="152" t="s">
        <v>188</v>
      </c>
      <c r="E232" s="153" t="s">
        <v>1821</v>
      </c>
      <c r="F232" s="154" t="s">
        <v>1822</v>
      </c>
      <c r="G232" s="155" t="s">
        <v>463</v>
      </c>
      <c r="H232" s="156">
        <v>3</v>
      </c>
      <c r="I232" s="157"/>
      <c r="J232" s="157"/>
      <c r="K232" s="158"/>
      <c r="L232" s="159"/>
      <c r="M232" s="160" t="s">
        <v>1</v>
      </c>
      <c r="N232" s="161" t="s">
        <v>33</v>
      </c>
      <c r="O232" s="148">
        <v>0</v>
      </c>
      <c r="P232" s="148">
        <f t="shared" si="27"/>
        <v>0</v>
      </c>
      <c r="Q232" s="148">
        <v>0</v>
      </c>
      <c r="R232" s="148">
        <f t="shared" si="28"/>
        <v>0</v>
      </c>
      <c r="S232" s="148">
        <v>0</v>
      </c>
      <c r="T232" s="149">
        <f t="shared" si="29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1092</v>
      </c>
      <c r="AT232" s="150" t="s">
        <v>188</v>
      </c>
      <c r="AU232" s="150" t="s">
        <v>158</v>
      </c>
      <c r="AY232" s="14" t="s">
        <v>150</v>
      </c>
      <c r="BE232" s="151">
        <f t="shared" si="21"/>
        <v>0</v>
      </c>
      <c r="BF232" s="151">
        <f t="shared" si="22"/>
        <v>0</v>
      </c>
      <c r="BG232" s="151">
        <f t="shared" si="23"/>
        <v>0</v>
      </c>
      <c r="BH232" s="151">
        <f t="shared" si="24"/>
        <v>0</v>
      </c>
      <c r="BI232" s="151">
        <f t="shared" si="25"/>
        <v>0</v>
      </c>
      <c r="BJ232" s="14" t="s">
        <v>158</v>
      </c>
      <c r="BK232" s="151">
        <f t="shared" si="26"/>
        <v>0</v>
      </c>
      <c r="BL232" s="14" t="s">
        <v>282</v>
      </c>
      <c r="BM232" s="150" t="s">
        <v>626</v>
      </c>
    </row>
    <row r="233" spans="1:65" s="12" customFormat="1" ht="22.9" customHeight="1">
      <c r="B233" s="126"/>
      <c r="D233" s="127" t="s">
        <v>66</v>
      </c>
      <c r="E233" s="136" t="s">
        <v>1839</v>
      </c>
      <c r="F233" s="136" t="s">
        <v>1840</v>
      </c>
      <c r="J233" s="137"/>
      <c r="L233" s="126"/>
      <c r="M233" s="130"/>
      <c r="N233" s="131"/>
      <c r="O233" s="131"/>
      <c r="P233" s="132">
        <f>SUM(P234:P251)</f>
        <v>0</v>
      </c>
      <c r="Q233" s="131"/>
      <c r="R233" s="132">
        <f>SUM(R234:R251)</f>
        <v>0</v>
      </c>
      <c r="S233" s="131"/>
      <c r="T233" s="133">
        <f>SUM(T234:T251)</f>
        <v>0</v>
      </c>
      <c r="AR233" s="127" t="s">
        <v>75</v>
      </c>
      <c r="AT233" s="134" t="s">
        <v>66</v>
      </c>
      <c r="AU233" s="134" t="s">
        <v>75</v>
      </c>
      <c r="AY233" s="127" t="s">
        <v>150</v>
      </c>
      <c r="BK233" s="135">
        <f>SUM(BK234:BK251)</f>
        <v>0</v>
      </c>
    </row>
    <row r="234" spans="1:65" s="2" customFormat="1" ht="21.75" customHeight="1">
      <c r="A234" s="26"/>
      <c r="B234" s="138"/>
      <c r="C234" s="139" t="s">
        <v>535</v>
      </c>
      <c r="D234" s="139" t="s">
        <v>153</v>
      </c>
      <c r="E234" s="140" t="s">
        <v>1841</v>
      </c>
      <c r="F234" s="141" t="s">
        <v>1842</v>
      </c>
      <c r="G234" s="142" t="s">
        <v>463</v>
      </c>
      <c r="H234" s="143">
        <v>1</v>
      </c>
      <c r="I234" s="144"/>
      <c r="J234" s="144"/>
      <c r="K234" s="145"/>
      <c r="L234" s="27"/>
      <c r="M234" s="146" t="s">
        <v>1</v>
      </c>
      <c r="N234" s="147" t="s">
        <v>33</v>
      </c>
      <c r="O234" s="148">
        <v>0</v>
      </c>
      <c r="P234" s="148">
        <f t="shared" ref="P234:P251" si="30">O234*H234</f>
        <v>0</v>
      </c>
      <c r="Q234" s="148">
        <v>0</v>
      </c>
      <c r="R234" s="148">
        <f t="shared" ref="R234:R251" si="31">Q234*H234</f>
        <v>0</v>
      </c>
      <c r="S234" s="148">
        <v>0</v>
      </c>
      <c r="T234" s="149">
        <f t="shared" ref="T234:T251" si="32"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157</v>
      </c>
      <c r="AT234" s="150" t="s">
        <v>153</v>
      </c>
      <c r="AU234" s="150" t="s">
        <v>158</v>
      </c>
      <c r="AY234" s="14" t="s">
        <v>150</v>
      </c>
      <c r="BE234" s="151">
        <f t="shared" ref="BE234:BE251" si="33">IF(N234="základná",J234,0)</f>
        <v>0</v>
      </c>
      <c r="BF234" s="151">
        <f t="shared" ref="BF234:BF251" si="34">IF(N234="znížená",J234,0)</f>
        <v>0</v>
      </c>
      <c r="BG234" s="151">
        <f t="shared" ref="BG234:BG251" si="35">IF(N234="zákl. prenesená",J234,0)</f>
        <v>0</v>
      </c>
      <c r="BH234" s="151">
        <f t="shared" ref="BH234:BH251" si="36">IF(N234="zníž. prenesená",J234,0)</f>
        <v>0</v>
      </c>
      <c r="BI234" s="151">
        <f t="shared" ref="BI234:BI251" si="37">IF(N234="nulová",J234,0)</f>
        <v>0</v>
      </c>
      <c r="BJ234" s="14" t="s">
        <v>158</v>
      </c>
      <c r="BK234" s="151">
        <f t="shared" ref="BK234:BK251" si="38">ROUND(I234*H234,2)</f>
        <v>0</v>
      </c>
      <c r="BL234" s="14" t="s">
        <v>157</v>
      </c>
      <c r="BM234" s="150" t="s">
        <v>649</v>
      </c>
    </row>
    <row r="235" spans="1:65" s="2" customFormat="1" ht="21.75" customHeight="1">
      <c r="A235" s="26"/>
      <c r="B235" s="138"/>
      <c r="C235" s="152" t="s">
        <v>356</v>
      </c>
      <c r="D235" s="152" t="s">
        <v>188</v>
      </c>
      <c r="E235" s="153" t="s">
        <v>2269</v>
      </c>
      <c r="F235" s="154" t="s">
        <v>2270</v>
      </c>
      <c r="G235" s="155" t="s">
        <v>463</v>
      </c>
      <c r="H235" s="156">
        <v>1</v>
      </c>
      <c r="I235" s="157"/>
      <c r="J235" s="157"/>
      <c r="K235" s="158"/>
      <c r="L235" s="159"/>
      <c r="M235" s="160" t="s">
        <v>1</v>
      </c>
      <c r="N235" s="161" t="s">
        <v>33</v>
      </c>
      <c r="O235" s="148">
        <v>0</v>
      </c>
      <c r="P235" s="148">
        <f t="shared" si="30"/>
        <v>0</v>
      </c>
      <c r="Q235" s="148">
        <v>0</v>
      </c>
      <c r="R235" s="148">
        <f t="shared" si="31"/>
        <v>0</v>
      </c>
      <c r="S235" s="148">
        <v>0</v>
      </c>
      <c r="T235" s="149">
        <f t="shared" si="32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169</v>
      </c>
      <c r="AT235" s="150" t="s">
        <v>188</v>
      </c>
      <c r="AU235" s="150" t="s">
        <v>158</v>
      </c>
      <c r="AY235" s="14" t="s">
        <v>150</v>
      </c>
      <c r="BE235" s="151">
        <f t="shared" si="33"/>
        <v>0</v>
      </c>
      <c r="BF235" s="151">
        <f t="shared" si="34"/>
        <v>0</v>
      </c>
      <c r="BG235" s="151">
        <f t="shared" si="35"/>
        <v>0</v>
      </c>
      <c r="BH235" s="151">
        <f t="shared" si="36"/>
        <v>0</v>
      </c>
      <c r="BI235" s="151">
        <f t="shared" si="37"/>
        <v>0</v>
      </c>
      <c r="BJ235" s="14" t="s">
        <v>158</v>
      </c>
      <c r="BK235" s="151">
        <f t="shared" si="38"/>
        <v>0</v>
      </c>
      <c r="BL235" s="14" t="s">
        <v>157</v>
      </c>
      <c r="BM235" s="150" t="s">
        <v>653</v>
      </c>
    </row>
    <row r="236" spans="1:65" s="2" customFormat="1" ht="21.75" customHeight="1">
      <c r="A236" s="26"/>
      <c r="B236" s="138"/>
      <c r="C236" s="139" t="s">
        <v>548</v>
      </c>
      <c r="D236" s="139" t="s">
        <v>153</v>
      </c>
      <c r="E236" s="140" t="s">
        <v>1847</v>
      </c>
      <c r="F236" s="141" t="s">
        <v>1848</v>
      </c>
      <c r="G236" s="142" t="s">
        <v>463</v>
      </c>
      <c r="H236" s="143">
        <v>1</v>
      </c>
      <c r="I236" s="144"/>
      <c r="J236" s="144"/>
      <c r="K236" s="145"/>
      <c r="L236" s="27"/>
      <c r="M236" s="146" t="s">
        <v>1</v>
      </c>
      <c r="N236" s="147" t="s">
        <v>33</v>
      </c>
      <c r="O236" s="148">
        <v>0</v>
      </c>
      <c r="P236" s="148">
        <f t="shared" si="30"/>
        <v>0</v>
      </c>
      <c r="Q236" s="148">
        <v>0</v>
      </c>
      <c r="R236" s="148">
        <f t="shared" si="31"/>
        <v>0</v>
      </c>
      <c r="S236" s="148">
        <v>0</v>
      </c>
      <c r="T236" s="149">
        <f t="shared" si="32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157</v>
      </c>
      <c r="AT236" s="150" t="s">
        <v>153</v>
      </c>
      <c r="AU236" s="150" t="s">
        <v>158</v>
      </c>
      <c r="AY236" s="14" t="s">
        <v>150</v>
      </c>
      <c r="BE236" s="151">
        <f t="shared" si="33"/>
        <v>0</v>
      </c>
      <c r="BF236" s="151">
        <f t="shared" si="34"/>
        <v>0</v>
      </c>
      <c r="BG236" s="151">
        <f t="shared" si="35"/>
        <v>0</v>
      </c>
      <c r="BH236" s="151">
        <f t="shared" si="36"/>
        <v>0</v>
      </c>
      <c r="BI236" s="151">
        <f t="shared" si="37"/>
        <v>0</v>
      </c>
      <c r="BJ236" s="14" t="s">
        <v>158</v>
      </c>
      <c r="BK236" s="151">
        <f t="shared" si="38"/>
        <v>0</v>
      </c>
      <c r="BL236" s="14" t="s">
        <v>157</v>
      </c>
      <c r="BM236" s="150" t="s">
        <v>655</v>
      </c>
    </row>
    <row r="237" spans="1:65" s="2" customFormat="1" ht="21.75" customHeight="1">
      <c r="A237" s="26"/>
      <c r="B237" s="138"/>
      <c r="C237" s="152" t="s">
        <v>360</v>
      </c>
      <c r="D237" s="152" t="s">
        <v>188</v>
      </c>
      <c r="E237" s="153" t="s">
        <v>1850</v>
      </c>
      <c r="F237" s="154" t="s">
        <v>1851</v>
      </c>
      <c r="G237" s="155" t="s">
        <v>463</v>
      </c>
      <c r="H237" s="156">
        <v>1</v>
      </c>
      <c r="I237" s="157"/>
      <c r="J237" s="157"/>
      <c r="K237" s="158"/>
      <c r="L237" s="159"/>
      <c r="M237" s="160" t="s">
        <v>1</v>
      </c>
      <c r="N237" s="161" t="s">
        <v>33</v>
      </c>
      <c r="O237" s="148">
        <v>0</v>
      </c>
      <c r="P237" s="148">
        <f t="shared" si="30"/>
        <v>0</v>
      </c>
      <c r="Q237" s="148">
        <v>0</v>
      </c>
      <c r="R237" s="148">
        <f t="shared" si="31"/>
        <v>0</v>
      </c>
      <c r="S237" s="148">
        <v>0</v>
      </c>
      <c r="T237" s="149">
        <f t="shared" si="32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169</v>
      </c>
      <c r="AT237" s="150" t="s">
        <v>188</v>
      </c>
      <c r="AU237" s="150" t="s">
        <v>158</v>
      </c>
      <c r="AY237" s="14" t="s">
        <v>150</v>
      </c>
      <c r="BE237" s="151">
        <f t="shared" si="33"/>
        <v>0</v>
      </c>
      <c r="BF237" s="151">
        <f t="shared" si="34"/>
        <v>0</v>
      </c>
      <c r="BG237" s="151">
        <f t="shared" si="35"/>
        <v>0</v>
      </c>
      <c r="BH237" s="151">
        <f t="shared" si="36"/>
        <v>0</v>
      </c>
      <c r="BI237" s="151">
        <f t="shared" si="37"/>
        <v>0</v>
      </c>
      <c r="BJ237" s="14" t="s">
        <v>158</v>
      </c>
      <c r="BK237" s="151">
        <f t="shared" si="38"/>
        <v>0</v>
      </c>
      <c r="BL237" s="14" t="s">
        <v>157</v>
      </c>
      <c r="BM237" s="150" t="s">
        <v>659</v>
      </c>
    </row>
    <row r="238" spans="1:65" s="2" customFormat="1" ht="16.5" customHeight="1">
      <c r="A238" s="26"/>
      <c r="B238" s="138"/>
      <c r="C238" s="139" t="s">
        <v>558</v>
      </c>
      <c r="D238" s="139" t="s">
        <v>153</v>
      </c>
      <c r="E238" s="140" t="s">
        <v>1853</v>
      </c>
      <c r="F238" s="141" t="s">
        <v>1854</v>
      </c>
      <c r="G238" s="142" t="s">
        <v>463</v>
      </c>
      <c r="H238" s="143">
        <v>3</v>
      </c>
      <c r="I238" s="144"/>
      <c r="J238" s="144"/>
      <c r="K238" s="145"/>
      <c r="L238" s="27"/>
      <c r="M238" s="146" t="s">
        <v>1</v>
      </c>
      <c r="N238" s="147" t="s">
        <v>33</v>
      </c>
      <c r="O238" s="148">
        <v>0</v>
      </c>
      <c r="P238" s="148">
        <f t="shared" si="30"/>
        <v>0</v>
      </c>
      <c r="Q238" s="148">
        <v>0</v>
      </c>
      <c r="R238" s="148">
        <f t="shared" si="31"/>
        <v>0</v>
      </c>
      <c r="S238" s="148">
        <v>0</v>
      </c>
      <c r="T238" s="149">
        <f t="shared" si="32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157</v>
      </c>
      <c r="AT238" s="150" t="s">
        <v>153</v>
      </c>
      <c r="AU238" s="150" t="s">
        <v>158</v>
      </c>
      <c r="AY238" s="14" t="s">
        <v>150</v>
      </c>
      <c r="BE238" s="151">
        <f t="shared" si="33"/>
        <v>0</v>
      </c>
      <c r="BF238" s="151">
        <f t="shared" si="34"/>
        <v>0</v>
      </c>
      <c r="BG238" s="151">
        <f t="shared" si="35"/>
        <v>0</v>
      </c>
      <c r="BH238" s="151">
        <f t="shared" si="36"/>
        <v>0</v>
      </c>
      <c r="BI238" s="151">
        <f t="shared" si="37"/>
        <v>0</v>
      </c>
      <c r="BJ238" s="14" t="s">
        <v>158</v>
      </c>
      <c r="BK238" s="151">
        <f t="shared" si="38"/>
        <v>0</v>
      </c>
      <c r="BL238" s="14" t="s">
        <v>157</v>
      </c>
      <c r="BM238" s="150" t="s">
        <v>662</v>
      </c>
    </row>
    <row r="239" spans="1:65" s="2" customFormat="1" ht="21.75" customHeight="1">
      <c r="A239" s="26"/>
      <c r="B239" s="138"/>
      <c r="C239" s="152" t="s">
        <v>363</v>
      </c>
      <c r="D239" s="152" t="s">
        <v>188</v>
      </c>
      <c r="E239" s="153" t="s">
        <v>1856</v>
      </c>
      <c r="F239" s="154" t="s">
        <v>1857</v>
      </c>
      <c r="G239" s="155" t="s">
        <v>463</v>
      </c>
      <c r="H239" s="156">
        <v>3</v>
      </c>
      <c r="I239" s="157"/>
      <c r="J239" s="157"/>
      <c r="K239" s="158"/>
      <c r="L239" s="159"/>
      <c r="M239" s="160" t="s">
        <v>1</v>
      </c>
      <c r="N239" s="161" t="s">
        <v>33</v>
      </c>
      <c r="O239" s="148">
        <v>0</v>
      </c>
      <c r="P239" s="148">
        <f t="shared" si="30"/>
        <v>0</v>
      </c>
      <c r="Q239" s="148">
        <v>0</v>
      </c>
      <c r="R239" s="148">
        <f t="shared" si="31"/>
        <v>0</v>
      </c>
      <c r="S239" s="148">
        <v>0</v>
      </c>
      <c r="T239" s="149">
        <f t="shared" si="32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0" t="s">
        <v>169</v>
      </c>
      <c r="AT239" s="150" t="s">
        <v>188</v>
      </c>
      <c r="AU239" s="150" t="s">
        <v>158</v>
      </c>
      <c r="AY239" s="14" t="s">
        <v>150</v>
      </c>
      <c r="BE239" s="151">
        <f t="shared" si="33"/>
        <v>0</v>
      </c>
      <c r="BF239" s="151">
        <f t="shared" si="34"/>
        <v>0</v>
      </c>
      <c r="BG239" s="151">
        <f t="shared" si="35"/>
        <v>0</v>
      </c>
      <c r="BH239" s="151">
        <f t="shared" si="36"/>
        <v>0</v>
      </c>
      <c r="BI239" s="151">
        <f t="shared" si="37"/>
        <v>0</v>
      </c>
      <c r="BJ239" s="14" t="s">
        <v>158</v>
      </c>
      <c r="BK239" s="151">
        <f t="shared" si="38"/>
        <v>0</v>
      </c>
      <c r="BL239" s="14" t="s">
        <v>157</v>
      </c>
      <c r="BM239" s="150" t="s">
        <v>666</v>
      </c>
    </row>
    <row r="240" spans="1:65" s="2" customFormat="1" ht="16.5" customHeight="1">
      <c r="A240" s="26"/>
      <c r="B240" s="138"/>
      <c r="C240" s="139" t="s">
        <v>565</v>
      </c>
      <c r="D240" s="139" t="s">
        <v>153</v>
      </c>
      <c r="E240" s="140" t="s">
        <v>1859</v>
      </c>
      <c r="F240" s="141" t="s">
        <v>1860</v>
      </c>
      <c r="G240" s="142" t="s">
        <v>463</v>
      </c>
      <c r="H240" s="143">
        <v>2</v>
      </c>
      <c r="I240" s="144"/>
      <c r="J240" s="144"/>
      <c r="K240" s="145"/>
      <c r="L240" s="27"/>
      <c r="M240" s="146" t="s">
        <v>1</v>
      </c>
      <c r="N240" s="147" t="s">
        <v>33</v>
      </c>
      <c r="O240" s="148">
        <v>0</v>
      </c>
      <c r="P240" s="148">
        <f t="shared" si="30"/>
        <v>0</v>
      </c>
      <c r="Q240" s="148">
        <v>0</v>
      </c>
      <c r="R240" s="148">
        <f t="shared" si="31"/>
        <v>0</v>
      </c>
      <c r="S240" s="148">
        <v>0</v>
      </c>
      <c r="T240" s="149">
        <f t="shared" si="32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157</v>
      </c>
      <c r="AT240" s="150" t="s">
        <v>153</v>
      </c>
      <c r="AU240" s="150" t="s">
        <v>158</v>
      </c>
      <c r="AY240" s="14" t="s">
        <v>150</v>
      </c>
      <c r="BE240" s="151">
        <f t="shared" si="33"/>
        <v>0</v>
      </c>
      <c r="BF240" s="151">
        <f t="shared" si="34"/>
        <v>0</v>
      </c>
      <c r="BG240" s="151">
        <f t="shared" si="35"/>
        <v>0</v>
      </c>
      <c r="BH240" s="151">
        <f t="shared" si="36"/>
        <v>0</v>
      </c>
      <c r="BI240" s="151">
        <f t="shared" si="37"/>
        <v>0</v>
      </c>
      <c r="BJ240" s="14" t="s">
        <v>158</v>
      </c>
      <c r="BK240" s="151">
        <f t="shared" si="38"/>
        <v>0</v>
      </c>
      <c r="BL240" s="14" t="s">
        <v>157</v>
      </c>
      <c r="BM240" s="150" t="s">
        <v>669</v>
      </c>
    </row>
    <row r="241" spans="1:65" s="2" customFormat="1" ht="33" customHeight="1">
      <c r="A241" s="26"/>
      <c r="B241" s="138"/>
      <c r="C241" s="152" t="s">
        <v>367</v>
      </c>
      <c r="D241" s="152" t="s">
        <v>188</v>
      </c>
      <c r="E241" s="153" t="s">
        <v>1862</v>
      </c>
      <c r="F241" s="154" t="s">
        <v>1863</v>
      </c>
      <c r="G241" s="155" t="s">
        <v>463</v>
      </c>
      <c r="H241" s="156">
        <v>2</v>
      </c>
      <c r="I241" s="157"/>
      <c r="J241" s="157"/>
      <c r="K241" s="158"/>
      <c r="L241" s="159"/>
      <c r="M241" s="160" t="s">
        <v>1</v>
      </c>
      <c r="N241" s="161" t="s">
        <v>33</v>
      </c>
      <c r="O241" s="148">
        <v>0</v>
      </c>
      <c r="P241" s="148">
        <f t="shared" si="30"/>
        <v>0</v>
      </c>
      <c r="Q241" s="148">
        <v>0</v>
      </c>
      <c r="R241" s="148">
        <f t="shared" si="31"/>
        <v>0</v>
      </c>
      <c r="S241" s="148">
        <v>0</v>
      </c>
      <c r="T241" s="149">
        <f t="shared" si="32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169</v>
      </c>
      <c r="AT241" s="150" t="s">
        <v>188</v>
      </c>
      <c r="AU241" s="150" t="s">
        <v>158</v>
      </c>
      <c r="AY241" s="14" t="s">
        <v>150</v>
      </c>
      <c r="BE241" s="151">
        <f t="shared" si="33"/>
        <v>0</v>
      </c>
      <c r="BF241" s="151">
        <f t="shared" si="34"/>
        <v>0</v>
      </c>
      <c r="BG241" s="151">
        <f t="shared" si="35"/>
        <v>0</v>
      </c>
      <c r="BH241" s="151">
        <f t="shared" si="36"/>
        <v>0</v>
      </c>
      <c r="BI241" s="151">
        <f t="shared" si="37"/>
        <v>0</v>
      </c>
      <c r="BJ241" s="14" t="s">
        <v>158</v>
      </c>
      <c r="BK241" s="151">
        <f t="shared" si="38"/>
        <v>0</v>
      </c>
      <c r="BL241" s="14" t="s">
        <v>157</v>
      </c>
      <c r="BM241" s="150" t="s">
        <v>673</v>
      </c>
    </row>
    <row r="242" spans="1:65" s="2" customFormat="1" ht="16.5" customHeight="1">
      <c r="A242" s="26"/>
      <c r="B242" s="138"/>
      <c r="C242" s="139" t="s">
        <v>572</v>
      </c>
      <c r="D242" s="139" t="s">
        <v>153</v>
      </c>
      <c r="E242" s="140" t="s">
        <v>1715</v>
      </c>
      <c r="F242" s="141" t="s">
        <v>1716</v>
      </c>
      <c r="G242" s="142" t="s">
        <v>463</v>
      </c>
      <c r="H242" s="143">
        <v>48</v>
      </c>
      <c r="I242" s="144"/>
      <c r="J242" s="144"/>
      <c r="K242" s="145"/>
      <c r="L242" s="27"/>
      <c r="M242" s="146" t="s">
        <v>1</v>
      </c>
      <c r="N242" s="147" t="s">
        <v>33</v>
      </c>
      <c r="O242" s="148">
        <v>0</v>
      </c>
      <c r="P242" s="148">
        <f t="shared" si="30"/>
        <v>0</v>
      </c>
      <c r="Q242" s="148">
        <v>0</v>
      </c>
      <c r="R242" s="148">
        <f t="shared" si="31"/>
        <v>0</v>
      </c>
      <c r="S242" s="148">
        <v>0</v>
      </c>
      <c r="T242" s="149">
        <f t="shared" si="32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0" t="s">
        <v>157</v>
      </c>
      <c r="AT242" s="150" t="s">
        <v>153</v>
      </c>
      <c r="AU242" s="150" t="s">
        <v>158</v>
      </c>
      <c r="AY242" s="14" t="s">
        <v>150</v>
      </c>
      <c r="BE242" s="151">
        <f t="shared" si="33"/>
        <v>0</v>
      </c>
      <c r="BF242" s="151">
        <f t="shared" si="34"/>
        <v>0</v>
      </c>
      <c r="BG242" s="151">
        <f t="shared" si="35"/>
        <v>0</v>
      </c>
      <c r="BH242" s="151">
        <f t="shared" si="36"/>
        <v>0</v>
      </c>
      <c r="BI242" s="151">
        <f t="shared" si="37"/>
        <v>0</v>
      </c>
      <c r="BJ242" s="14" t="s">
        <v>158</v>
      </c>
      <c r="BK242" s="151">
        <f t="shared" si="38"/>
        <v>0</v>
      </c>
      <c r="BL242" s="14" t="s">
        <v>157</v>
      </c>
      <c r="BM242" s="150" t="s">
        <v>1092</v>
      </c>
    </row>
    <row r="243" spans="1:65" s="2" customFormat="1" ht="21.75" customHeight="1">
      <c r="A243" s="26"/>
      <c r="B243" s="138"/>
      <c r="C243" s="152" t="s">
        <v>374</v>
      </c>
      <c r="D243" s="152" t="s">
        <v>188</v>
      </c>
      <c r="E243" s="153" t="s">
        <v>1866</v>
      </c>
      <c r="F243" s="154" t="s">
        <v>1867</v>
      </c>
      <c r="G243" s="155" t="s">
        <v>463</v>
      </c>
      <c r="H243" s="156">
        <v>48</v>
      </c>
      <c r="I243" s="157"/>
      <c r="J243" s="157"/>
      <c r="K243" s="158"/>
      <c r="L243" s="159"/>
      <c r="M243" s="160" t="s">
        <v>1</v>
      </c>
      <c r="N243" s="161" t="s">
        <v>33</v>
      </c>
      <c r="O243" s="148">
        <v>0</v>
      </c>
      <c r="P243" s="148">
        <f t="shared" si="30"/>
        <v>0</v>
      </c>
      <c r="Q243" s="148">
        <v>0</v>
      </c>
      <c r="R243" s="148">
        <f t="shared" si="31"/>
        <v>0</v>
      </c>
      <c r="S243" s="148">
        <v>0</v>
      </c>
      <c r="T243" s="149">
        <f t="shared" si="32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169</v>
      </c>
      <c r="AT243" s="150" t="s">
        <v>188</v>
      </c>
      <c r="AU243" s="150" t="s">
        <v>158</v>
      </c>
      <c r="AY243" s="14" t="s">
        <v>150</v>
      </c>
      <c r="BE243" s="151">
        <f t="shared" si="33"/>
        <v>0</v>
      </c>
      <c r="BF243" s="151">
        <f t="shared" si="34"/>
        <v>0</v>
      </c>
      <c r="BG243" s="151">
        <f t="shared" si="35"/>
        <v>0</v>
      </c>
      <c r="BH243" s="151">
        <f t="shared" si="36"/>
        <v>0</v>
      </c>
      <c r="BI243" s="151">
        <f t="shared" si="37"/>
        <v>0</v>
      </c>
      <c r="BJ243" s="14" t="s">
        <v>158</v>
      </c>
      <c r="BK243" s="151">
        <f t="shared" si="38"/>
        <v>0</v>
      </c>
      <c r="BL243" s="14" t="s">
        <v>157</v>
      </c>
      <c r="BM243" s="150" t="s">
        <v>680</v>
      </c>
    </row>
    <row r="244" spans="1:65" s="2" customFormat="1" ht="21.75" customHeight="1">
      <c r="A244" s="26"/>
      <c r="B244" s="138"/>
      <c r="C244" s="139" t="s">
        <v>579</v>
      </c>
      <c r="D244" s="139" t="s">
        <v>153</v>
      </c>
      <c r="E244" s="140" t="s">
        <v>1869</v>
      </c>
      <c r="F244" s="141" t="s">
        <v>1870</v>
      </c>
      <c r="G244" s="142" t="s">
        <v>463</v>
      </c>
      <c r="H244" s="143">
        <v>1</v>
      </c>
      <c r="I244" s="144"/>
      <c r="J244" s="144"/>
      <c r="K244" s="145"/>
      <c r="L244" s="27"/>
      <c r="M244" s="146" t="s">
        <v>1</v>
      </c>
      <c r="N244" s="147" t="s">
        <v>33</v>
      </c>
      <c r="O244" s="148">
        <v>0</v>
      </c>
      <c r="P244" s="148">
        <f t="shared" si="30"/>
        <v>0</v>
      </c>
      <c r="Q244" s="148">
        <v>0</v>
      </c>
      <c r="R244" s="148">
        <f t="shared" si="31"/>
        <v>0</v>
      </c>
      <c r="S244" s="148">
        <v>0</v>
      </c>
      <c r="T244" s="149">
        <f t="shared" si="32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157</v>
      </c>
      <c r="AT244" s="150" t="s">
        <v>153</v>
      </c>
      <c r="AU244" s="150" t="s">
        <v>158</v>
      </c>
      <c r="AY244" s="14" t="s">
        <v>150</v>
      </c>
      <c r="BE244" s="151">
        <f t="shared" si="33"/>
        <v>0</v>
      </c>
      <c r="BF244" s="151">
        <f t="shared" si="34"/>
        <v>0</v>
      </c>
      <c r="BG244" s="151">
        <f t="shared" si="35"/>
        <v>0</v>
      </c>
      <c r="BH244" s="151">
        <f t="shared" si="36"/>
        <v>0</v>
      </c>
      <c r="BI244" s="151">
        <f t="shared" si="37"/>
        <v>0</v>
      </c>
      <c r="BJ244" s="14" t="s">
        <v>158</v>
      </c>
      <c r="BK244" s="151">
        <f t="shared" si="38"/>
        <v>0</v>
      </c>
      <c r="BL244" s="14" t="s">
        <v>157</v>
      </c>
      <c r="BM244" s="150" t="s">
        <v>684</v>
      </c>
    </row>
    <row r="245" spans="1:65" s="2" customFormat="1" ht="21.75" customHeight="1">
      <c r="A245" s="26"/>
      <c r="B245" s="138"/>
      <c r="C245" s="152" t="s">
        <v>377</v>
      </c>
      <c r="D245" s="152" t="s">
        <v>188</v>
      </c>
      <c r="E245" s="153" t="s">
        <v>1872</v>
      </c>
      <c r="F245" s="154" t="s">
        <v>1873</v>
      </c>
      <c r="G245" s="155" t="s">
        <v>463</v>
      </c>
      <c r="H245" s="156">
        <v>1</v>
      </c>
      <c r="I245" s="157"/>
      <c r="J245" s="157"/>
      <c r="K245" s="158"/>
      <c r="L245" s="159"/>
      <c r="M245" s="160" t="s">
        <v>1</v>
      </c>
      <c r="N245" s="161" t="s">
        <v>33</v>
      </c>
      <c r="O245" s="148">
        <v>0</v>
      </c>
      <c r="P245" s="148">
        <f t="shared" si="30"/>
        <v>0</v>
      </c>
      <c r="Q245" s="148">
        <v>0</v>
      </c>
      <c r="R245" s="148">
        <f t="shared" si="31"/>
        <v>0</v>
      </c>
      <c r="S245" s="148">
        <v>0</v>
      </c>
      <c r="T245" s="149">
        <f t="shared" si="32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169</v>
      </c>
      <c r="AT245" s="150" t="s">
        <v>188</v>
      </c>
      <c r="AU245" s="150" t="s">
        <v>158</v>
      </c>
      <c r="AY245" s="14" t="s">
        <v>150</v>
      </c>
      <c r="BE245" s="151">
        <f t="shared" si="33"/>
        <v>0</v>
      </c>
      <c r="BF245" s="151">
        <f t="shared" si="34"/>
        <v>0</v>
      </c>
      <c r="BG245" s="151">
        <f t="shared" si="35"/>
        <v>0</v>
      </c>
      <c r="BH245" s="151">
        <f t="shared" si="36"/>
        <v>0</v>
      </c>
      <c r="BI245" s="151">
        <f t="shared" si="37"/>
        <v>0</v>
      </c>
      <c r="BJ245" s="14" t="s">
        <v>158</v>
      </c>
      <c r="BK245" s="151">
        <f t="shared" si="38"/>
        <v>0</v>
      </c>
      <c r="BL245" s="14" t="s">
        <v>157</v>
      </c>
      <c r="BM245" s="150" t="s">
        <v>687</v>
      </c>
    </row>
    <row r="246" spans="1:65" s="2" customFormat="1" ht="21.75" customHeight="1">
      <c r="A246" s="26"/>
      <c r="B246" s="138"/>
      <c r="C246" s="139" t="s">
        <v>586</v>
      </c>
      <c r="D246" s="139" t="s">
        <v>153</v>
      </c>
      <c r="E246" s="140" t="s">
        <v>1875</v>
      </c>
      <c r="F246" s="141" t="s">
        <v>1876</v>
      </c>
      <c r="G246" s="142" t="s">
        <v>463</v>
      </c>
      <c r="H246" s="143">
        <v>1</v>
      </c>
      <c r="I246" s="144"/>
      <c r="J246" s="144"/>
      <c r="K246" s="145"/>
      <c r="L246" s="27"/>
      <c r="M246" s="146" t="s">
        <v>1</v>
      </c>
      <c r="N246" s="147" t="s">
        <v>33</v>
      </c>
      <c r="O246" s="148">
        <v>0</v>
      </c>
      <c r="P246" s="148">
        <f t="shared" si="30"/>
        <v>0</v>
      </c>
      <c r="Q246" s="148">
        <v>0</v>
      </c>
      <c r="R246" s="148">
        <f t="shared" si="31"/>
        <v>0</v>
      </c>
      <c r="S246" s="148">
        <v>0</v>
      </c>
      <c r="T246" s="149">
        <f t="shared" si="32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157</v>
      </c>
      <c r="AT246" s="150" t="s">
        <v>153</v>
      </c>
      <c r="AU246" s="150" t="s">
        <v>158</v>
      </c>
      <c r="AY246" s="14" t="s">
        <v>150</v>
      </c>
      <c r="BE246" s="151">
        <f t="shared" si="33"/>
        <v>0</v>
      </c>
      <c r="BF246" s="151">
        <f t="shared" si="34"/>
        <v>0</v>
      </c>
      <c r="BG246" s="151">
        <f t="shared" si="35"/>
        <v>0</v>
      </c>
      <c r="BH246" s="151">
        <f t="shared" si="36"/>
        <v>0</v>
      </c>
      <c r="BI246" s="151">
        <f t="shared" si="37"/>
        <v>0</v>
      </c>
      <c r="BJ246" s="14" t="s">
        <v>158</v>
      </c>
      <c r="BK246" s="151">
        <f t="shared" si="38"/>
        <v>0</v>
      </c>
      <c r="BL246" s="14" t="s">
        <v>157</v>
      </c>
      <c r="BM246" s="150" t="s">
        <v>691</v>
      </c>
    </row>
    <row r="247" spans="1:65" s="2" customFormat="1" ht="21.75" customHeight="1">
      <c r="A247" s="26"/>
      <c r="B247" s="138"/>
      <c r="C247" s="152" t="s">
        <v>381</v>
      </c>
      <c r="D247" s="152" t="s">
        <v>188</v>
      </c>
      <c r="E247" s="153" t="s">
        <v>1878</v>
      </c>
      <c r="F247" s="154" t="s">
        <v>1879</v>
      </c>
      <c r="G247" s="155" t="s">
        <v>463</v>
      </c>
      <c r="H247" s="156">
        <v>1</v>
      </c>
      <c r="I247" s="157"/>
      <c r="J247" s="157"/>
      <c r="K247" s="158"/>
      <c r="L247" s="159"/>
      <c r="M247" s="160" t="s">
        <v>1</v>
      </c>
      <c r="N247" s="161" t="s">
        <v>33</v>
      </c>
      <c r="O247" s="148">
        <v>0</v>
      </c>
      <c r="P247" s="148">
        <f t="shared" si="30"/>
        <v>0</v>
      </c>
      <c r="Q247" s="148">
        <v>0</v>
      </c>
      <c r="R247" s="148">
        <f t="shared" si="31"/>
        <v>0</v>
      </c>
      <c r="S247" s="148">
        <v>0</v>
      </c>
      <c r="T247" s="149">
        <f t="shared" si="32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169</v>
      </c>
      <c r="AT247" s="150" t="s">
        <v>188</v>
      </c>
      <c r="AU247" s="150" t="s">
        <v>158</v>
      </c>
      <c r="AY247" s="14" t="s">
        <v>150</v>
      </c>
      <c r="BE247" s="151">
        <f t="shared" si="33"/>
        <v>0</v>
      </c>
      <c r="BF247" s="151">
        <f t="shared" si="34"/>
        <v>0</v>
      </c>
      <c r="BG247" s="151">
        <f t="shared" si="35"/>
        <v>0</v>
      </c>
      <c r="BH247" s="151">
        <f t="shared" si="36"/>
        <v>0</v>
      </c>
      <c r="BI247" s="151">
        <f t="shared" si="37"/>
        <v>0</v>
      </c>
      <c r="BJ247" s="14" t="s">
        <v>158</v>
      </c>
      <c r="BK247" s="151">
        <f t="shared" si="38"/>
        <v>0</v>
      </c>
      <c r="BL247" s="14" t="s">
        <v>157</v>
      </c>
      <c r="BM247" s="150" t="s">
        <v>698</v>
      </c>
    </row>
    <row r="248" spans="1:65" s="2" customFormat="1" ht="21.75" customHeight="1">
      <c r="A248" s="26"/>
      <c r="B248" s="138"/>
      <c r="C248" s="139" t="s">
        <v>593</v>
      </c>
      <c r="D248" s="139" t="s">
        <v>153</v>
      </c>
      <c r="E248" s="140" t="s">
        <v>1880</v>
      </c>
      <c r="F248" s="141" t="s">
        <v>1881</v>
      </c>
      <c r="G248" s="142" t="s">
        <v>205</v>
      </c>
      <c r="H248" s="143">
        <v>1</v>
      </c>
      <c r="I248" s="144"/>
      <c r="J248" s="144"/>
      <c r="K248" s="145"/>
      <c r="L248" s="27"/>
      <c r="M248" s="146" t="s">
        <v>1</v>
      </c>
      <c r="N248" s="147" t="s">
        <v>33</v>
      </c>
      <c r="O248" s="148">
        <v>0</v>
      </c>
      <c r="P248" s="148">
        <f t="shared" si="30"/>
        <v>0</v>
      </c>
      <c r="Q248" s="148">
        <v>0</v>
      </c>
      <c r="R248" s="148">
        <f t="shared" si="31"/>
        <v>0</v>
      </c>
      <c r="S248" s="148">
        <v>0</v>
      </c>
      <c r="T248" s="149">
        <f t="shared" si="32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157</v>
      </c>
      <c r="AT248" s="150" t="s">
        <v>153</v>
      </c>
      <c r="AU248" s="150" t="s">
        <v>158</v>
      </c>
      <c r="AY248" s="14" t="s">
        <v>150</v>
      </c>
      <c r="BE248" s="151">
        <f t="shared" si="33"/>
        <v>0</v>
      </c>
      <c r="BF248" s="151">
        <f t="shared" si="34"/>
        <v>0</v>
      </c>
      <c r="BG248" s="151">
        <f t="shared" si="35"/>
        <v>0</v>
      </c>
      <c r="BH248" s="151">
        <f t="shared" si="36"/>
        <v>0</v>
      </c>
      <c r="BI248" s="151">
        <f t="shared" si="37"/>
        <v>0</v>
      </c>
      <c r="BJ248" s="14" t="s">
        <v>158</v>
      </c>
      <c r="BK248" s="151">
        <f t="shared" si="38"/>
        <v>0</v>
      </c>
      <c r="BL248" s="14" t="s">
        <v>157</v>
      </c>
      <c r="BM248" s="150" t="s">
        <v>705</v>
      </c>
    </row>
    <row r="249" spans="1:65" s="2" customFormat="1" ht="21.75" customHeight="1">
      <c r="A249" s="26"/>
      <c r="B249" s="138"/>
      <c r="C249" s="152" t="s">
        <v>386</v>
      </c>
      <c r="D249" s="152" t="s">
        <v>188</v>
      </c>
      <c r="E249" s="153" t="s">
        <v>1882</v>
      </c>
      <c r="F249" s="154" t="s">
        <v>1883</v>
      </c>
      <c r="G249" s="155" t="s">
        <v>463</v>
      </c>
      <c r="H249" s="156">
        <v>1</v>
      </c>
      <c r="I249" s="157"/>
      <c r="J249" s="157"/>
      <c r="K249" s="158"/>
      <c r="L249" s="159"/>
      <c r="M249" s="160" t="s">
        <v>1</v>
      </c>
      <c r="N249" s="161" t="s">
        <v>33</v>
      </c>
      <c r="O249" s="148">
        <v>0</v>
      </c>
      <c r="P249" s="148">
        <f t="shared" si="30"/>
        <v>0</v>
      </c>
      <c r="Q249" s="148">
        <v>0</v>
      </c>
      <c r="R249" s="148">
        <f t="shared" si="31"/>
        <v>0</v>
      </c>
      <c r="S249" s="148">
        <v>0</v>
      </c>
      <c r="T249" s="149">
        <f t="shared" si="32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169</v>
      </c>
      <c r="AT249" s="150" t="s">
        <v>188</v>
      </c>
      <c r="AU249" s="150" t="s">
        <v>158</v>
      </c>
      <c r="AY249" s="14" t="s">
        <v>150</v>
      </c>
      <c r="BE249" s="151">
        <f t="shared" si="33"/>
        <v>0</v>
      </c>
      <c r="BF249" s="151">
        <f t="shared" si="34"/>
        <v>0</v>
      </c>
      <c r="BG249" s="151">
        <f t="shared" si="35"/>
        <v>0</v>
      </c>
      <c r="BH249" s="151">
        <f t="shared" si="36"/>
        <v>0</v>
      </c>
      <c r="BI249" s="151">
        <f t="shared" si="37"/>
        <v>0</v>
      </c>
      <c r="BJ249" s="14" t="s">
        <v>158</v>
      </c>
      <c r="BK249" s="151">
        <f t="shared" si="38"/>
        <v>0</v>
      </c>
      <c r="BL249" s="14" t="s">
        <v>157</v>
      </c>
      <c r="BM249" s="150" t="s">
        <v>710</v>
      </c>
    </row>
    <row r="250" spans="1:65" s="2" customFormat="1" ht="21.75" customHeight="1">
      <c r="A250" s="26"/>
      <c r="B250" s="138"/>
      <c r="C250" s="139" t="s">
        <v>599</v>
      </c>
      <c r="D250" s="139" t="s">
        <v>153</v>
      </c>
      <c r="E250" s="140" t="s">
        <v>1884</v>
      </c>
      <c r="F250" s="141" t="s">
        <v>1885</v>
      </c>
      <c r="G250" s="142" t="s">
        <v>205</v>
      </c>
      <c r="H250" s="143">
        <v>40</v>
      </c>
      <c r="I250" s="144"/>
      <c r="J250" s="144"/>
      <c r="K250" s="145"/>
      <c r="L250" s="27"/>
      <c r="M250" s="146" t="s">
        <v>1</v>
      </c>
      <c r="N250" s="147" t="s">
        <v>33</v>
      </c>
      <c r="O250" s="148">
        <v>0</v>
      </c>
      <c r="P250" s="148">
        <f t="shared" si="30"/>
        <v>0</v>
      </c>
      <c r="Q250" s="148">
        <v>0</v>
      </c>
      <c r="R250" s="148">
        <f t="shared" si="31"/>
        <v>0</v>
      </c>
      <c r="S250" s="148">
        <v>0</v>
      </c>
      <c r="T250" s="149">
        <f t="shared" si="32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157</v>
      </c>
      <c r="AT250" s="150" t="s">
        <v>153</v>
      </c>
      <c r="AU250" s="150" t="s">
        <v>158</v>
      </c>
      <c r="AY250" s="14" t="s">
        <v>150</v>
      </c>
      <c r="BE250" s="151">
        <f t="shared" si="33"/>
        <v>0</v>
      </c>
      <c r="BF250" s="151">
        <f t="shared" si="34"/>
        <v>0</v>
      </c>
      <c r="BG250" s="151">
        <f t="shared" si="35"/>
        <v>0</v>
      </c>
      <c r="BH250" s="151">
        <f t="shared" si="36"/>
        <v>0</v>
      </c>
      <c r="BI250" s="151">
        <f t="shared" si="37"/>
        <v>0</v>
      </c>
      <c r="BJ250" s="14" t="s">
        <v>158</v>
      </c>
      <c r="BK250" s="151">
        <f t="shared" si="38"/>
        <v>0</v>
      </c>
      <c r="BL250" s="14" t="s">
        <v>157</v>
      </c>
      <c r="BM250" s="150" t="s">
        <v>714</v>
      </c>
    </row>
    <row r="251" spans="1:65" s="2" customFormat="1" ht="21.75" customHeight="1">
      <c r="A251" s="26"/>
      <c r="B251" s="138"/>
      <c r="C251" s="152" t="s">
        <v>390</v>
      </c>
      <c r="D251" s="152" t="s">
        <v>188</v>
      </c>
      <c r="E251" s="153" t="s">
        <v>1886</v>
      </c>
      <c r="F251" s="154" t="s">
        <v>1887</v>
      </c>
      <c r="G251" s="155" t="s">
        <v>463</v>
      </c>
      <c r="H251" s="156">
        <v>40</v>
      </c>
      <c r="I251" s="157"/>
      <c r="J251" s="157"/>
      <c r="K251" s="158"/>
      <c r="L251" s="159"/>
      <c r="M251" s="160" t="s">
        <v>1</v>
      </c>
      <c r="N251" s="161" t="s">
        <v>33</v>
      </c>
      <c r="O251" s="148">
        <v>0</v>
      </c>
      <c r="P251" s="148">
        <f t="shared" si="30"/>
        <v>0</v>
      </c>
      <c r="Q251" s="148">
        <v>0</v>
      </c>
      <c r="R251" s="148">
        <f t="shared" si="31"/>
        <v>0</v>
      </c>
      <c r="S251" s="148">
        <v>0</v>
      </c>
      <c r="T251" s="149">
        <f t="shared" si="32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169</v>
      </c>
      <c r="AT251" s="150" t="s">
        <v>188</v>
      </c>
      <c r="AU251" s="150" t="s">
        <v>158</v>
      </c>
      <c r="AY251" s="14" t="s">
        <v>150</v>
      </c>
      <c r="BE251" s="151">
        <f t="shared" si="33"/>
        <v>0</v>
      </c>
      <c r="BF251" s="151">
        <f t="shared" si="34"/>
        <v>0</v>
      </c>
      <c r="BG251" s="151">
        <f t="shared" si="35"/>
        <v>0</v>
      </c>
      <c r="BH251" s="151">
        <f t="shared" si="36"/>
        <v>0</v>
      </c>
      <c r="BI251" s="151">
        <f t="shared" si="37"/>
        <v>0</v>
      </c>
      <c r="BJ251" s="14" t="s">
        <v>158</v>
      </c>
      <c r="BK251" s="151">
        <f t="shared" si="38"/>
        <v>0</v>
      </c>
      <c r="BL251" s="14" t="s">
        <v>157</v>
      </c>
      <c r="BM251" s="150" t="s">
        <v>717</v>
      </c>
    </row>
    <row r="252" spans="1:65" s="12" customFormat="1" ht="22.9" customHeight="1">
      <c r="B252" s="126"/>
      <c r="D252" s="127" t="s">
        <v>66</v>
      </c>
      <c r="E252" s="136" t="s">
        <v>1937</v>
      </c>
      <c r="F252" s="136" t="s">
        <v>2271</v>
      </c>
      <c r="J252" s="137"/>
      <c r="L252" s="126"/>
      <c r="M252" s="130"/>
      <c r="N252" s="131"/>
      <c r="O252" s="131"/>
      <c r="P252" s="132">
        <f>SUM(P253:P288)</f>
        <v>0</v>
      </c>
      <c r="Q252" s="131"/>
      <c r="R252" s="132">
        <f>SUM(R253:R288)</f>
        <v>0</v>
      </c>
      <c r="S252" s="131"/>
      <c r="T252" s="133">
        <f>SUM(T253:T288)</f>
        <v>0</v>
      </c>
      <c r="AR252" s="127" t="s">
        <v>75</v>
      </c>
      <c r="AT252" s="134" t="s">
        <v>66</v>
      </c>
      <c r="AU252" s="134" t="s">
        <v>75</v>
      </c>
      <c r="AY252" s="127" t="s">
        <v>150</v>
      </c>
      <c r="BK252" s="135">
        <f>SUM(BK253:BK288)</f>
        <v>0</v>
      </c>
    </row>
    <row r="253" spans="1:65" s="2" customFormat="1" ht="21.75" customHeight="1">
      <c r="A253" s="26"/>
      <c r="B253" s="138"/>
      <c r="C253" s="139" t="s">
        <v>606</v>
      </c>
      <c r="D253" s="139" t="s">
        <v>153</v>
      </c>
      <c r="E253" s="140" t="s">
        <v>2272</v>
      </c>
      <c r="F253" s="141" t="s">
        <v>2273</v>
      </c>
      <c r="G253" s="142" t="s">
        <v>463</v>
      </c>
      <c r="H253" s="143">
        <v>1</v>
      </c>
      <c r="I253" s="144"/>
      <c r="J253" s="144"/>
      <c r="K253" s="145"/>
      <c r="L253" s="27"/>
      <c r="M253" s="146" t="s">
        <v>1</v>
      </c>
      <c r="N253" s="147" t="s">
        <v>33</v>
      </c>
      <c r="O253" s="148">
        <v>0</v>
      </c>
      <c r="P253" s="148">
        <f t="shared" ref="P253:P288" si="39">O253*H253</f>
        <v>0</v>
      </c>
      <c r="Q253" s="148">
        <v>0</v>
      </c>
      <c r="R253" s="148">
        <f t="shared" ref="R253:R288" si="40">Q253*H253</f>
        <v>0</v>
      </c>
      <c r="S253" s="148">
        <v>0</v>
      </c>
      <c r="T253" s="149">
        <f t="shared" ref="T253:T288" si="41"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157</v>
      </c>
      <c r="AT253" s="150" t="s">
        <v>153</v>
      </c>
      <c r="AU253" s="150" t="s">
        <v>158</v>
      </c>
      <c r="AY253" s="14" t="s">
        <v>150</v>
      </c>
      <c r="BE253" s="151">
        <f t="shared" ref="BE253:BE288" si="42">IF(N253="základná",J253,0)</f>
        <v>0</v>
      </c>
      <c r="BF253" s="151">
        <f t="shared" ref="BF253:BF288" si="43">IF(N253="znížená",J253,0)</f>
        <v>0</v>
      </c>
      <c r="BG253" s="151">
        <f t="shared" ref="BG253:BG288" si="44">IF(N253="zákl. prenesená",J253,0)</f>
        <v>0</v>
      </c>
      <c r="BH253" s="151">
        <f t="shared" ref="BH253:BH288" si="45">IF(N253="zníž. prenesená",J253,0)</f>
        <v>0</v>
      </c>
      <c r="BI253" s="151">
        <f t="shared" ref="BI253:BI288" si="46">IF(N253="nulová",J253,0)</f>
        <v>0</v>
      </c>
      <c r="BJ253" s="14" t="s">
        <v>158</v>
      </c>
      <c r="BK253" s="151">
        <f t="shared" ref="BK253:BK288" si="47">ROUND(I253*H253,2)</f>
        <v>0</v>
      </c>
      <c r="BL253" s="14" t="s">
        <v>157</v>
      </c>
      <c r="BM253" s="150" t="s">
        <v>721</v>
      </c>
    </row>
    <row r="254" spans="1:65" s="2" customFormat="1" ht="21.75" customHeight="1">
      <c r="A254" s="26"/>
      <c r="B254" s="138"/>
      <c r="C254" s="152" t="s">
        <v>393</v>
      </c>
      <c r="D254" s="152" t="s">
        <v>188</v>
      </c>
      <c r="E254" s="153" t="s">
        <v>2274</v>
      </c>
      <c r="F254" s="154" t="s">
        <v>2275</v>
      </c>
      <c r="G254" s="155" t="s">
        <v>191</v>
      </c>
      <c r="H254" s="156">
        <v>1</v>
      </c>
      <c r="I254" s="157"/>
      <c r="J254" s="157"/>
      <c r="K254" s="158"/>
      <c r="L254" s="159"/>
      <c r="M254" s="160" t="s">
        <v>1</v>
      </c>
      <c r="N254" s="161" t="s">
        <v>33</v>
      </c>
      <c r="O254" s="148">
        <v>0</v>
      </c>
      <c r="P254" s="148">
        <f t="shared" si="39"/>
        <v>0</v>
      </c>
      <c r="Q254" s="148">
        <v>0</v>
      </c>
      <c r="R254" s="148">
        <f t="shared" si="40"/>
        <v>0</v>
      </c>
      <c r="S254" s="148">
        <v>0</v>
      </c>
      <c r="T254" s="149">
        <f t="shared" si="41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169</v>
      </c>
      <c r="AT254" s="150" t="s">
        <v>188</v>
      </c>
      <c r="AU254" s="150" t="s">
        <v>158</v>
      </c>
      <c r="AY254" s="14" t="s">
        <v>150</v>
      </c>
      <c r="BE254" s="151">
        <f t="shared" si="42"/>
        <v>0</v>
      </c>
      <c r="BF254" s="151">
        <f t="shared" si="43"/>
        <v>0</v>
      </c>
      <c r="BG254" s="151">
        <f t="shared" si="44"/>
        <v>0</v>
      </c>
      <c r="BH254" s="151">
        <f t="shared" si="45"/>
        <v>0</v>
      </c>
      <c r="BI254" s="151">
        <f t="shared" si="46"/>
        <v>0</v>
      </c>
      <c r="BJ254" s="14" t="s">
        <v>158</v>
      </c>
      <c r="BK254" s="151">
        <f t="shared" si="47"/>
        <v>0</v>
      </c>
      <c r="BL254" s="14" t="s">
        <v>157</v>
      </c>
      <c r="BM254" s="150" t="s">
        <v>724</v>
      </c>
    </row>
    <row r="255" spans="1:65" s="2" customFormat="1" ht="21.75" customHeight="1">
      <c r="A255" s="26"/>
      <c r="B255" s="138"/>
      <c r="C255" s="152" t="s">
        <v>613</v>
      </c>
      <c r="D255" s="152" t="s">
        <v>188</v>
      </c>
      <c r="E255" s="153" t="s">
        <v>2276</v>
      </c>
      <c r="F255" s="154" t="s">
        <v>2277</v>
      </c>
      <c r="G255" s="155" t="s">
        <v>191</v>
      </c>
      <c r="H255" s="156">
        <v>2</v>
      </c>
      <c r="I255" s="157"/>
      <c r="J255" s="157"/>
      <c r="K255" s="158"/>
      <c r="L255" s="159"/>
      <c r="M255" s="160" t="s">
        <v>1</v>
      </c>
      <c r="N255" s="161" t="s">
        <v>33</v>
      </c>
      <c r="O255" s="148">
        <v>0</v>
      </c>
      <c r="P255" s="148">
        <f t="shared" si="39"/>
        <v>0</v>
      </c>
      <c r="Q255" s="148">
        <v>0</v>
      </c>
      <c r="R255" s="148">
        <f t="shared" si="40"/>
        <v>0</v>
      </c>
      <c r="S255" s="148">
        <v>0</v>
      </c>
      <c r="T255" s="149">
        <f t="shared" si="41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169</v>
      </c>
      <c r="AT255" s="150" t="s">
        <v>188</v>
      </c>
      <c r="AU255" s="150" t="s">
        <v>158</v>
      </c>
      <c r="AY255" s="14" t="s">
        <v>150</v>
      </c>
      <c r="BE255" s="151">
        <f t="shared" si="42"/>
        <v>0</v>
      </c>
      <c r="BF255" s="151">
        <f t="shared" si="43"/>
        <v>0</v>
      </c>
      <c r="BG255" s="151">
        <f t="shared" si="44"/>
        <v>0</v>
      </c>
      <c r="BH255" s="151">
        <f t="shared" si="45"/>
        <v>0</v>
      </c>
      <c r="BI255" s="151">
        <f t="shared" si="46"/>
        <v>0</v>
      </c>
      <c r="BJ255" s="14" t="s">
        <v>158</v>
      </c>
      <c r="BK255" s="151">
        <f t="shared" si="47"/>
        <v>0</v>
      </c>
      <c r="BL255" s="14" t="s">
        <v>157</v>
      </c>
      <c r="BM255" s="150" t="s">
        <v>728</v>
      </c>
    </row>
    <row r="256" spans="1:65" s="2" customFormat="1" ht="21.75" customHeight="1">
      <c r="A256" s="26"/>
      <c r="B256" s="138"/>
      <c r="C256" s="152" t="s">
        <v>397</v>
      </c>
      <c r="D256" s="152" t="s">
        <v>188</v>
      </c>
      <c r="E256" s="153" t="s">
        <v>2278</v>
      </c>
      <c r="F256" s="154" t="s">
        <v>2279</v>
      </c>
      <c r="G256" s="155" t="s">
        <v>191</v>
      </c>
      <c r="H256" s="156">
        <v>1</v>
      </c>
      <c r="I256" s="157"/>
      <c r="J256" s="157"/>
      <c r="K256" s="158"/>
      <c r="L256" s="159"/>
      <c r="M256" s="160" t="s">
        <v>1</v>
      </c>
      <c r="N256" s="161" t="s">
        <v>33</v>
      </c>
      <c r="O256" s="148">
        <v>0</v>
      </c>
      <c r="P256" s="148">
        <f t="shared" si="39"/>
        <v>0</v>
      </c>
      <c r="Q256" s="148">
        <v>0</v>
      </c>
      <c r="R256" s="148">
        <f t="shared" si="40"/>
        <v>0</v>
      </c>
      <c r="S256" s="148">
        <v>0</v>
      </c>
      <c r="T256" s="149">
        <f t="shared" si="41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169</v>
      </c>
      <c r="AT256" s="150" t="s">
        <v>188</v>
      </c>
      <c r="AU256" s="150" t="s">
        <v>158</v>
      </c>
      <c r="AY256" s="14" t="s">
        <v>150</v>
      </c>
      <c r="BE256" s="151">
        <f t="shared" si="42"/>
        <v>0</v>
      </c>
      <c r="BF256" s="151">
        <f t="shared" si="43"/>
        <v>0</v>
      </c>
      <c r="BG256" s="151">
        <f t="shared" si="44"/>
        <v>0</v>
      </c>
      <c r="BH256" s="151">
        <f t="shared" si="45"/>
        <v>0</v>
      </c>
      <c r="BI256" s="151">
        <f t="shared" si="46"/>
        <v>0</v>
      </c>
      <c r="BJ256" s="14" t="s">
        <v>158</v>
      </c>
      <c r="BK256" s="151">
        <f t="shared" si="47"/>
        <v>0</v>
      </c>
      <c r="BL256" s="14" t="s">
        <v>157</v>
      </c>
      <c r="BM256" s="150" t="s">
        <v>731</v>
      </c>
    </row>
    <row r="257" spans="1:65" s="2" customFormat="1" ht="21.75" customHeight="1">
      <c r="A257" s="26"/>
      <c r="B257" s="138"/>
      <c r="C257" s="152" t="s">
        <v>620</v>
      </c>
      <c r="D257" s="152" t="s">
        <v>188</v>
      </c>
      <c r="E257" s="153" t="s">
        <v>2280</v>
      </c>
      <c r="F257" s="154" t="s">
        <v>2281</v>
      </c>
      <c r="G257" s="155" t="s">
        <v>191</v>
      </c>
      <c r="H257" s="156">
        <v>2</v>
      </c>
      <c r="I257" s="157"/>
      <c r="J257" s="157"/>
      <c r="K257" s="158"/>
      <c r="L257" s="159"/>
      <c r="M257" s="160" t="s">
        <v>1</v>
      </c>
      <c r="N257" s="161" t="s">
        <v>33</v>
      </c>
      <c r="O257" s="148">
        <v>0</v>
      </c>
      <c r="P257" s="148">
        <f t="shared" si="39"/>
        <v>0</v>
      </c>
      <c r="Q257" s="148">
        <v>0</v>
      </c>
      <c r="R257" s="148">
        <f t="shared" si="40"/>
        <v>0</v>
      </c>
      <c r="S257" s="148">
        <v>0</v>
      </c>
      <c r="T257" s="149">
        <f t="shared" si="41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169</v>
      </c>
      <c r="AT257" s="150" t="s">
        <v>188</v>
      </c>
      <c r="AU257" s="150" t="s">
        <v>158</v>
      </c>
      <c r="AY257" s="14" t="s">
        <v>150</v>
      </c>
      <c r="BE257" s="151">
        <f t="shared" si="42"/>
        <v>0</v>
      </c>
      <c r="BF257" s="151">
        <f t="shared" si="43"/>
        <v>0</v>
      </c>
      <c r="BG257" s="151">
        <f t="shared" si="44"/>
        <v>0</v>
      </c>
      <c r="BH257" s="151">
        <f t="shared" si="45"/>
        <v>0</v>
      </c>
      <c r="BI257" s="151">
        <f t="shared" si="46"/>
        <v>0</v>
      </c>
      <c r="BJ257" s="14" t="s">
        <v>158</v>
      </c>
      <c r="BK257" s="151">
        <f t="shared" si="47"/>
        <v>0</v>
      </c>
      <c r="BL257" s="14" t="s">
        <v>157</v>
      </c>
      <c r="BM257" s="150" t="s">
        <v>735</v>
      </c>
    </row>
    <row r="258" spans="1:65" s="2" customFormat="1" ht="21.75" customHeight="1">
      <c r="A258" s="26"/>
      <c r="B258" s="138"/>
      <c r="C258" s="152" t="s">
        <v>400</v>
      </c>
      <c r="D258" s="152" t="s">
        <v>188</v>
      </c>
      <c r="E258" s="153" t="s">
        <v>2282</v>
      </c>
      <c r="F258" s="154" t="s">
        <v>2283</v>
      </c>
      <c r="G258" s="155" t="s">
        <v>191</v>
      </c>
      <c r="H258" s="156">
        <v>1</v>
      </c>
      <c r="I258" s="157"/>
      <c r="J258" s="157"/>
      <c r="K258" s="158"/>
      <c r="L258" s="159"/>
      <c r="M258" s="160" t="s">
        <v>1</v>
      </c>
      <c r="N258" s="161" t="s">
        <v>33</v>
      </c>
      <c r="O258" s="148">
        <v>0</v>
      </c>
      <c r="P258" s="148">
        <f t="shared" si="39"/>
        <v>0</v>
      </c>
      <c r="Q258" s="148">
        <v>0</v>
      </c>
      <c r="R258" s="148">
        <f t="shared" si="40"/>
        <v>0</v>
      </c>
      <c r="S258" s="148">
        <v>0</v>
      </c>
      <c r="T258" s="149">
        <f t="shared" si="41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169</v>
      </c>
      <c r="AT258" s="150" t="s">
        <v>188</v>
      </c>
      <c r="AU258" s="150" t="s">
        <v>158</v>
      </c>
      <c r="AY258" s="14" t="s">
        <v>150</v>
      </c>
      <c r="BE258" s="151">
        <f t="shared" si="42"/>
        <v>0</v>
      </c>
      <c r="BF258" s="151">
        <f t="shared" si="43"/>
        <v>0</v>
      </c>
      <c r="BG258" s="151">
        <f t="shared" si="44"/>
        <v>0</v>
      </c>
      <c r="BH258" s="151">
        <f t="shared" si="45"/>
        <v>0</v>
      </c>
      <c r="BI258" s="151">
        <f t="shared" si="46"/>
        <v>0</v>
      </c>
      <c r="BJ258" s="14" t="s">
        <v>158</v>
      </c>
      <c r="BK258" s="151">
        <f t="shared" si="47"/>
        <v>0</v>
      </c>
      <c r="BL258" s="14" t="s">
        <v>157</v>
      </c>
      <c r="BM258" s="150" t="s">
        <v>738</v>
      </c>
    </row>
    <row r="259" spans="1:65" s="2" customFormat="1" ht="16.5" customHeight="1">
      <c r="A259" s="26"/>
      <c r="B259" s="138"/>
      <c r="C259" s="152" t="s">
        <v>627</v>
      </c>
      <c r="D259" s="152" t="s">
        <v>188</v>
      </c>
      <c r="E259" s="153" t="s">
        <v>2284</v>
      </c>
      <c r="F259" s="154" t="s">
        <v>2285</v>
      </c>
      <c r="G259" s="155" t="s">
        <v>191</v>
      </c>
      <c r="H259" s="156">
        <v>7</v>
      </c>
      <c r="I259" s="157"/>
      <c r="J259" s="157"/>
      <c r="K259" s="158"/>
      <c r="L259" s="159"/>
      <c r="M259" s="160" t="s">
        <v>1</v>
      </c>
      <c r="N259" s="161" t="s">
        <v>33</v>
      </c>
      <c r="O259" s="148">
        <v>0</v>
      </c>
      <c r="P259" s="148">
        <f t="shared" si="39"/>
        <v>0</v>
      </c>
      <c r="Q259" s="148">
        <v>0</v>
      </c>
      <c r="R259" s="148">
        <f t="shared" si="40"/>
        <v>0</v>
      </c>
      <c r="S259" s="148">
        <v>0</v>
      </c>
      <c r="T259" s="149">
        <f t="shared" si="41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169</v>
      </c>
      <c r="AT259" s="150" t="s">
        <v>188</v>
      </c>
      <c r="AU259" s="150" t="s">
        <v>158</v>
      </c>
      <c r="AY259" s="14" t="s">
        <v>150</v>
      </c>
      <c r="BE259" s="151">
        <f t="shared" si="42"/>
        <v>0</v>
      </c>
      <c r="BF259" s="151">
        <f t="shared" si="43"/>
        <v>0</v>
      </c>
      <c r="BG259" s="151">
        <f t="shared" si="44"/>
        <v>0</v>
      </c>
      <c r="BH259" s="151">
        <f t="shared" si="45"/>
        <v>0</v>
      </c>
      <c r="BI259" s="151">
        <f t="shared" si="46"/>
        <v>0</v>
      </c>
      <c r="BJ259" s="14" t="s">
        <v>158</v>
      </c>
      <c r="BK259" s="151">
        <f t="shared" si="47"/>
        <v>0</v>
      </c>
      <c r="BL259" s="14" t="s">
        <v>157</v>
      </c>
      <c r="BM259" s="150" t="s">
        <v>742</v>
      </c>
    </row>
    <row r="260" spans="1:65" s="2" customFormat="1" ht="16.5" customHeight="1">
      <c r="A260" s="26"/>
      <c r="B260" s="138"/>
      <c r="C260" s="139" t="s">
        <v>404</v>
      </c>
      <c r="D260" s="139" t="s">
        <v>153</v>
      </c>
      <c r="E260" s="140" t="s">
        <v>1890</v>
      </c>
      <c r="F260" s="141" t="s">
        <v>1891</v>
      </c>
      <c r="G260" s="142" t="s">
        <v>463</v>
      </c>
      <c r="H260" s="143">
        <v>1</v>
      </c>
      <c r="I260" s="144"/>
      <c r="J260" s="144"/>
      <c r="K260" s="145"/>
      <c r="L260" s="27"/>
      <c r="M260" s="146" t="s">
        <v>1</v>
      </c>
      <c r="N260" s="147" t="s">
        <v>33</v>
      </c>
      <c r="O260" s="148">
        <v>0</v>
      </c>
      <c r="P260" s="148">
        <f t="shared" si="39"/>
        <v>0</v>
      </c>
      <c r="Q260" s="148">
        <v>0</v>
      </c>
      <c r="R260" s="148">
        <f t="shared" si="40"/>
        <v>0</v>
      </c>
      <c r="S260" s="148">
        <v>0</v>
      </c>
      <c r="T260" s="149">
        <f t="shared" si="41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157</v>
      </c>
      <c r="AT260" s="150" t="s">
        <v>153</v>
      </c>
      <c r="AU260" s="150" t="s">
        <v>158</v>
      </c>
      <c r="AY260" s="14" t="s">
        <v>150</v>
      </c>
      <c r="BE260" s="151">
        <f t="shared" si="42"/>
        <v>0</v>
      </c>
      <c r="BF260" s="151">
        <f t="shared" si="43"/>
        <v>0</v>
      </c>
      <c r="BG260" s="151">
        <f t="shared" si="44"/>
        <v>0</v>
      </c>
      <c r="BH260" s="151">
        <f t="shared" si="45"/>
        <v>0</v>
      </c>
      <c r="BI260" s="151">
        <f t="shared" si="46"/>
        <v>0</v>
      </c>
      <c r="BJ260" s="14" t="s">
        <v>158</v>
      </c>
      <c r="BK260" s="151">
        <f t="shared" si="47"/>
        <v>0</v>
      </c>
      <c r="BL260" s="14" t="s">
        <v>157</v>
      </c>
      <c r="BM260" s="150" t="s">
        <v>745</v>
      </c>
    </row>
    <row r="261" spans="1:65" s="2" customFormat="1" ht="21.75" customHeight="1">
      <c r="A261" s="26"/>
      <c r="B261" s="138"/>
      <c r="C261" s="152" t="s">
        <v>636</v>
      </c>
      <c r="D261" s="152" t="s">
        <v>188</v>
      </c>
      <c r="E261" s="153" t="s">
        <v>1951</v>
      </c>
      <c r="F261" s="154" t="s">
        <v>1952</v>
      </c>
      <c r="G261" s="155" t="s">
        <v>463</v>
      </c>
      <c r="H261" s="156">
        <v>1</v>
      </c>
      <c r="I261" s="157"/>
      <c r="J261" s="157"/>
      <c r="K261" s="158"/>
      <c r="L261" s="159"/>
      <c r="M261" s="160" t="s">
        <v>1</v>
      </c>
      <c r="N261" s="161" t="s">
        <v>33</v>
      </c>
      <c r="O261" s="148">
        <v>0</v>
      </c>
      <c r="P261" s="148">
        <f t="shared" si="39"/>
        <v>0</v>
      </c>
      <c r="Q261" s="148">
        <v>0</v>
      </c>
      <c r="R261" s="148">
        <f t="shared" si="40"/>
        <v>0</v>
      </c>
      <c r="S261" s="148">
        <v>0</v>
      </c>
      <c r="T261" s="149">
        <f t="shared" si="41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169</v>
      </c>
      <c r="AT261" s="150" t="s">
        <v>188</v>
      </c>
      <c r="AU261" s="150" t="s">
        <v>158</v>
      </c>
      <c r="AY261" s="14" t="s">
        <v>150</v>
      </c>
      <c r="BE261" s="151">
        <f t="shared" si="42"/>
        <v>0</v>
      </c>
      <c r="BF261" s="151">
        <f t="shared" si="43"/>
        <v>0</v>
      </c>
      <c r="BG261" s="151">
        <f t="shared" si="44"/>
        <v>0</v>
      </c>
      <c r="BH261" s="151">
        <f t="shared" si="45"/>
        <v>0</v>
      </c>
      <c r="BI261" s="151">
        <f t="shared" si="46"/>
        <v>0</v>
      </c>
      <c r="BJ261" s="14" t="s">
        <v>158</v>
      </c>
      <c r="BK261" s="151">
        <f t="shared" si="47"/>
        <v>0</v>
      </c>
      <c r="BL261" s="14" t="s">
        <v>157</v>
      </c>
      <c r="BM261" s="150" t="s">
        <v>749</v>
      </c>
    </row>
    <row r="262" spans="1:65" s="2" customFormat="1" ht="16.5" customHeight="1">
      <c r="A262" s="26"/>
      <c r="B262" s="138"/>
      <c r="C262" s="139" t="s">
        <v>407</v>
      </c>
      <c r="D262" s="139" t="s">
        <v>153</v>
      </c>
      <c r="E262" s="140" t="s">
        <v>1898</v>
      </c>
      <c r="F262" s="141" t="s">
        <v>1899</v>
      </c>
      <c r="G262" s="142" t="s">
        <v>463</v>
      </c>
      <c r="H262" s="143">
        <v>2</v>
      </c>
      <c r="I262" s="144"/>
      <c r="J262" s="144"/>
      <c r="K262" s="145"/>
      <c r="L262" s="27"/>
      <c r="M262" s="146" t="s">
        <v>1</v>
      </c>
      <c r="N262" s="147" t="s">
        <v>33</v>
      </c>
      <c r="O262" s="148">
        <v>0</v>
      </c>
      <c r="P262" s="148">
        <f t="shared" si="39"/>
        <v>0</v>
      </c>
      <c r="Q262" s="148">
        <v>0</v>
      </c>
      <c r="R262" s="148">
        <f t="shared" si="40"/>
        <v>0</v>
      </c>
      <c r="S262" s="148">
        <v>0</v>
      </c>
      <c r="T262" s="149">
        <f t="shared" si="41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157</v>
      </c>
      <c r="AT262" s="150" t="s">
        <v>153</v>
      </c>
      <c r="AU262" s="150" t="s">
        <v>158</v>
      </c>
      <c r="AY262" s="14" t="s">
        <v>150</v>
      </c>
      <c r="BE262" s="151">
        <f t="shared" si="42"/>
        <v>0</v>
      </c>
      <c r="BF262" s="151">
        <f t="shared" si="43"/>
        <v>0</v>
      </c>
      <c r="BG262" s="151">
        <f t="shared" si="44"/>
        <v>0</v>
      </c>
      <c r="BH262" s="151">
        <f t="shared" si="45"/>
        <v>0</v>
      </c>
      <c r="BI262" s="151">
        <f t="shared" si="46"/>
        <v>0</v>
      </c>
      <c r="BJ262" s="14" t="s">
        <v>158</v>
      </c>
      <c r="BK262" s="151">
        <f t="shared" si="47"/>
        <v>0</v>
      </c>
      <c r="BL262" s="14" t="s">
        <v>157</v>
      </c>
      <c r="BM262" s="150" t="s">
        <v>752</v>
      </c>
    </row>
    <row r="263" spans="1:65" s="2" customFormat="1" ht="21.75" customHeight="1">
      <c r="A263" s="26"/>
      <c r="B263" s="138"/>
      <c r="C263" s="152" t="s">
        <v>643</v>
      </c>
      <c r="D263" s="152" t="s">
        <v>188</v>
      </c>
      <c r="E263" s="153" t="s">
        <v>1967</v>
      </c>
      <c r="F263" s="154" t="s">
        <v>1968</v>
      </c>
      <c r="G263" s="155" t="s">
        <v>463</v>
      </c>
      <c r="H263" s="156">
        <v>2</v>
      </c>
      <c r="I263" s="157"/>
      <c r="J263" s="157"/>
      <c r="K263" s="158"/>
      <c r="L263" s="159"/>
      <c r="M263" s="160" t="s">
        <v>1</v>
      </c>
      <c r="N263" s="161" t="s">
        <v>33</v>
      </c>
      <c r="O263" s="148">
        <v>0</v>
      </c>
      <c r="P263" s="148">
        <f t="shared" si="39"/>
        <v>0</v>
      </c>
      <c r="Q263" s="148">
        <v>0</v>
      </c>
      <c r="R263" s="148">
        <f t="shared" si="40"/>
        <v>0</v>
      </c>
      <c r="S263" s="148">
        <v>0</v>
      </c>
      <c r="T263" s="149">
        <f t="shared" si="41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169</v>
      </c>
      <c r="AT263" s="150" t="s">
        <v>188</v>
      </c>
      <c r="AU263" s="150" t="s">
        <v>158</v>
      </c>
      <c r="AY263" s="14" t="s">
        <v>150</v>
      </c>
      <c r="BE263" s="151">
        <f t="shared" si="42"/>
        <v>0</v>
      </c>
      <c r="BF263" s="151">
        <f t="shared" si="43"/>
        <v>0</v>
      </c>
      <c r="BG263" s="151">
        <f t="shared" si="44"/>
        <v>0</v>
      </c>
      <c r="BH263" s="151">
        <f t="shared" si="45"/>
        <v>0</v>
      </c>
      <c r="BI263" s="151">
        <f t="shared" si="46"/>
        <v>0</v>
      </c>
      <c r="BJ263" s="14" t="s">
        <v>158</v>
      </c>
      <c r="BK263" s="151">
        <f t="shared" si="47"/>
        <v>0</v>
      </c>
      <c r="BL263" s="14" t="s">
        <v>157</v>
      </c>
      <c r="BM263" s="150" t="s">
        <v>756</v>
      </c>
    </row>
    <row r="264" spans="1:65" s="2" customFormat="1" ht="16.5" customHeight="1">
      <c r="A264" s="26"/>
      <c r="B264" s="138"/>
      <c r="C264" s="139" t="s">
        <v>411</v>
      </c>
      <c r="D264" s="139" t="s">
        <v>153</v>
      </c>
      <c r="E264" s="140" t="s">
        <v>1898</v>
      </c>
      <c r="F264" s="141" t="s">
        <v>1899</v>
      </c>
      <c r="G264" s="142" t="s">
        <v>463</v>
      </c>
      <c r="H264" s="143">
        <v>40</v>
      </c>
      <c r="I264" s="144"/>
      <c r="J264" s="144"/>
      <c r="K264" s="145"/>
      <c r="L264" s="27"/>
      <c r="M264" s="146" t="s">
        <v>1</v>
      </c>
      <c r="N264" s="147" t="s">
        <v>33</v>
      </c>
      <c r="O264" s="148">
        <v>0</v>
      </c>
      <c r="P264" s="148">
        <f t="shared" si="39"/>
        <v>0</v>
      </c>
      <c r="Q264" s="148">
        <v>0</v>
      </c>
      <c r="R264" s="148">
        <f t="shared" si="40"/>
        <v>0</v>
      </c>
      <c r="S264" s="148">
        <v>0</v>
      </c>
      <c r="T264" s="149">
        <f t="shared" si="41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157</v>
      </c>
      <c r="AT264" s="150" t="s">
        <v>153</v>
      </c>
      <c r="AU264" s="150" t="s">
        <v>158</v>
      </c>
      <c r="AY264" s="14" t="s">
        <v>150</v>
      </c>
      <c r="BE264" s="151">
        <f t="shared" si="42"/>
        <v>0</v>
      </c>
      <c r="BF264" s="151">
        <f t="shared" si="43"/>
        <v>0</v>
      </c>
      <c r="BG264" s="151">
        <f t="shared" si="44"/>
        <v>0</v>
      </c>
      <c r="BH264" s="151">
        <f t="shared" si="45"/>
        <v>0</v>
      </c>
      <c r="BI264" s="151">
        <f t="shared" si="46"/>
        <v>0</v>
      </c>
      <c r="BJ264" s="14" t="s">
        <v>158</v>
      </c>
      <c r="BK264" s="151">
        <f t="shared" si="47"/>
        <v>0</v>
      </c>
      <c r="BL264" s="14" t="s">
        <v>157</v>
      </c>
      <c r="BM264" s="150" t="s">
        <v>759</v>
      </c>
    </row>
    <row r="265" spans="1:65" s="2" customFormat="1" ht="21.75" customHeight="1">
      <c r="A265" s="26"/>
      <c r="B265" s="138"/>
      <c r="C265" s="152" t="s">
        <v>650</v>
      </c>
      <c r="D265" s="152" t="s">
        <v>188</v>
      </c>
      <c r="E265" s="153" t="s">
        <v>1900</v>
      </c>
      <c r="F265" s="154" t="s">
        <v>1901</v>
      </c>
      <c r="G265" s="155" t="s">
        <v>463</v>
      </c>
      <c r="H265" s="156">
        <v>40</v>
      </c>
      <c r="I265" s="157"/>
      <c r="J265" s="157"/>
      <c r="K265" s="158"/>
      <c r="L265" s="159"/>
      <c r="M265" s="160" t="s">
        <v>1</v>
      </c>
      <c r="N265" s="161" t="s">
        <v>33</v>
      </c>
      <c r="O265" s="148">
        <v>0</v>
      </c>
      <c r="P265" s="148">
        <f t="shared" si="39"/>
        <v>0</v>
      </c>
      <c r="Q265" s="148">
        <v>0</v>
      </c>
      <c r="R265" s="148">
        <f t="shared" si="40"/>
        <v>0</v>
      </c>
      <c r="S265" s="148">
        <v>0</v>
      </c>
      <c r="T265" s="149">
        <f t="shared" si="41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169</v>
      </c>
      <c r="AT265" s="150" t="s">
        <v>188</v>
      </c>
      <c r="AU265" s="150" t="s">
        <v>158</v>
      </c>
      <c r="AY265" s="14" t="s">
        <v>150</v>
      </c>
      <c r="BE265" s="151">
        <f t="shared" si="42"/>
        <v>0</v>
      </c>
      <c r="BF265" s="151">
        <f t="shared" si="43"/>
        <v>0</v>
      </c>
      <c r="BG265" s="151">
        <f t="shared" si="44"/>
        <v>0</v>
      </c>
      <c r="BH265" s="151">
        <f t="shared" si="45"/>
        <v>0</v>
      </c>
      <c r="BI265" s="151">
        <f t="shared" si="46"/>
        <v>0</v>
      </c>
      <c r="BJ265" s="14" t="s">
        <v>158</v>
      </c>
      <c r="BK265" s="151">
        <f t="shared" si="47"/>
        <v>0</v>
      </c>
      <c r="BL265" s="14" t="s">
        <v>157</v>
      </c>
      <c r="BM265" s="150" t="s">
        <v>763</v>
      </c>
    </row>
    <row r="266" spans="1:65" s="2" customFormat="1" ht="16.5" customHeight="1">
      <c r="A266" s="26"/>
      <c r="B266" s="138"/>
      <c r="C266" s="139" t="s">
        <v>418</v>
      </c>
      <c r="D266" s="139" t="s">
        <v>153</v>
      </c>
      <c r="E266" s="140" t="s">
        <v>1898</v>
      </c>
      <c r="F266" s="141" t="s">
        <v>1899</v>
      </c>
      <c r="G266" s="142" t="s">
        <v>463</v>
      </c>
      <c r="H266" s="143">
        <v>1</v>
      </c>
      <c r="I266" s="144"/>
      <c r="J266" s="144"/>
      <c r="K266" s="145"/>
      <c r="L266" s="27"/>
      <c r="M266" s="146" t="s">
        <v>1</v>
      </c>
      <c r="N266" s="147" t="s">
        <v>33</v>
      </c>
      <c r="O266" s="148">
        <v>0</v>
      </c>
      <c r="P266" s="148">
        <f t="shared" si="39"/>
        <v>0</v>
      </c>
      <c r="Q266" s="148">
        <v>0</v>
      </c>
      <c r="R266" s="148">
        <f t="shared" si="40"/>
        <v>0</v>
      </c>
      <c r="S266" s="148">
        <v>0</v>
      </c>
      <c r="T266" s="149">
        <f t="shared" si="41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157</v>
      </c>
      <c r="AT266" s="150" t="s">
        <v>153</v>
      </c>
      <c r="AU266" s="150" t="s">
        <v>158</v>
      </c>
      <c r="AY266" s="14" t="s">
        <v>150</v>
      </c>
      <c r="BE266" s="151">
        <f t="shared" si="42"/>
        <v>0</v>
      </c>
      <c r="BF266" s="151">
        <f t="shared" si="43"/>
        <v>0</v>
      </c>
      <c r="BG266" s="151">
        <f t="shared" si="44"/>
        <v>0</v>
      </c>
      <c r="BH266" s="151">
        <f t="shared" si="45"/>
        <v>0</v>
      </c>
      <c r="BI266" s="151">
        <f t="shared" si="46"/>
        <v>0</v>
      </c>
      <c r="BJ266" s="14" t="s">
        <v>158</v>
      </c>
      <c r="BK266" s="151">
        <f t="shared" si="47"/>
        <v>0</v>
      </c>
      <c r="BL266" s="14" t="s">
        <v>157</v>
      </c>
      <c r="BM266" s="150" t="s">
        <v>766</v>
      </c>
    </row>
    <row r="267" spans="1:65" s="2" customFormat="1" ht="21.75" customHeight="1">
      <c r="A267" s="26"/>
      <c r="B267" s="138"/>
      <c r="C267" s="152" t="s">
        <v>656</v>
      </c>
      <c r="D267" s="152" t="s">
        <v>188</v>
      </c>
      <c r="E267" s="153" t="s">
        <v>1902</v>
      </c>
      <c r="F267" s="154" t="s">
        <v>1903</v>
      </c>
      <c r="G267" s="155" t="s">
        <v>463</v>
      </c>
      <c r="H267" s="156">
        <v>1</v>
      </c>
      <c r="I267" s="157"/>
      <c r="J267" s="157"/>
      <c r="K267" s="158"/>
      <c r="L267" s="159"/>
      <c r="M267" s="160" t="s">
        <v>1</v>
      </c>
      <c r="N267" s="161" t="s">
        <v>33</v>
      </c>
      <c r="O267" s="148">
        <v>0</v>
      </c>
      <c r="P267" s="148">
        <f t="shared" si="39"/>
        <v>0</v>
      </c>
      <c r="Q267" s="148">
        <v>0</v>
      </c>
      <c r="R267" s="148">
        <f t="shared" si="40"/>
        <v>0</v>
      </c>
      <c r="S267" s="148">
        <v>0</v>
      </c>
      <c r="T267" s="149">
        <f t="shared" si="41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169</v>
      </c>
      <c r="AT267" s="150" t="s">
        <v>188</v>
      </c>
      <c r="AU267" s="150" t="s">
        <v>158</v>
      </c>
      <c r="AY267" s="14" t="s">
        <v>150</v>
      </c>
      <c r="BE267" s="151">
        <f t="shared" si="42"/>
        <v>0</v>
      </c>
      <c r="BF267" s="151">
        <f t="shared" si="43"/>
        <v>0</v>
      </c>
      <c r="BG267" s="151">
        <f t="shared" si="44"/>
        <v>0</v>
      </c>
      <c r="BH267" s="151">
        <f t="shared" si="45"/>
        <v>0</v>
      </c>
      <c r="BI267" s="151">
        <f t="shared" si="46"/>
        <v>0</v>
      </c>
      <c r="BJ267" s="14" t="s">
        <v>158</v>
      </c>
      <c r="BK267" s="151">
        <f t="shared" si="47"/>
        <v>0</v>
      </c>
      <c r="BL267" s="14" t="s">
        <v>157</v>
      </c>
      <c r="BM267" s="150" t="s">
        <v>772</v>
      </c>
    </row>
    <row r="268" spans="1:65" s="2" customFormat="1" ht="16.5" customHeight="1">
      <c r="A268" s="26"/>
      <c r="B268" s="138"/>
      <c r="C268" s="139" t="s">
        <v>421</v>
      </c>
      <c r="D268" s="139" t="s">
        <v>153</v>
      </c>
      <c r="E268" s="140" t="s">
        <v>1994</v>
      </c>
      <c r="F268" s="141" t="s">
        <v>1995</v>
      </c>
      <c r="G268" s="142" t="s">
        <v>463</v>
      </c>
      <c r="H268" s="143">
        <v>3</v>
      </c>
      <c r="I268" s="144"/>
      <c r="J268" s="144"/>
      <c r="K268" s="145"/>
      <c r="L268" s="27"/>
      <c r="M268" s="146" t="s">
        <v>1</v>
      </c>
      <c r="N268" s="147" t="s">
        <v>33</v>
      </c>
      <c r="O268" s="148">
        <v>0</v>
      </c>
      <c r="P268" s="148">
        <f t="shared" si="39"/>
        <v>0</v>
      </c>
      <c r="Q268" s="148">
        <v>0</v>
      </c>
      <c r="R268" s="148">
        <f t="shared" si="40"/>
        <v>0</v>
      </c>
      <c r="S268" s="148">
        <v>0</v>
      </c>
      <c r="T268" s="149">
        <f t="shared" si="41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157</v>
      </c>
      <c r="AT268" s="150" t="s">
        <v>153</v>
      </c>
      <c r="AU268" s="150" t="s">
        <v>158</v>
      </c>
      <c r="AY268" s="14" t="s">
        <v>150</v>
      </c>
      <c r="BE268" s="151">
        <f t="shared" si="42"/>
        <v>0</v>
      </c>
      <c r="BF268" s="151">
        <f t="shared" si="43"/>
        <v>0</v>
      </c>
      <c r="BG268" s="151">
        <f t="shared" si="44"/>
        <v>0</v>
      </c>
      <c r="BH268" s="151">
        <f t="shared" si="45"/>
        <v>0</v>
      </c>
      <c r="BI268" s="151">
        <f t="shared" si="46"/>
        <v>0</v>
      </c>
      <c r="BJ268" s="14" t="s">
        <v>158</v>
      </c>
      <c r="BK268" s="151">
        <f t="shared" si="47"/>
        <v>0</v>
      </c>
      <c r="BL268" s="14" t="s">
        <v>157</v>
      </c>
      <c r="BM268" s="150" t="s">
        <v>775</v>
      </c>
    </row>
    <row r="269" spans="1:65" s="2" customFormat="1" ht="21.75" customHeight="1">
      <c r="A269" s="26"/>
      <c r="B269" s="138"/>
      <c r="C269" s="152" t="s">
        <v>663</v>
      </c>
      <c r="D269" s="152" t="s">
        <v>188</v>
      </c>
      <c r="E269" s="153" t="s">
        <v>1997</v>
      </c>
      <c r="F269" s="154" t="s">
        <v>1998</v>
      </c>
      <c r="G269" s="155" t="s">
        <v>463</v>
      </c>
      <c r="H269" s="156">
        <v>3</v>
      </c>
      <c r="I269" s="157"/>
      <c r="J269" s="157"/>
      <c r="K269" s="158"/>
      <c r="L269" s="159"/>
      <c r="M269" s="160" t="s">
        <v>1</v>
      </c>
      <c r="N269" s="161" t="s">
        <v>33</v>
      </c>
      <c r="O269" s="148">
        <v>0</v>
      </c>
      <c r="P269" s="148">
        <f t="shared" si="39"/>
        <v>0</v>
      </c>
      <c r="Q269" s="148">
        <v>0</v>
      </c>
      <c r="R269" s="148">
        <f t="shared" si="40"/>
        <v>0</v>
      </c>
      <c r="S269" s="148">
        <v>0</v>
      </c>
      <c r="T269" s="149">
        <f t="shared" si="41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169</v>
      </c>
      <c r="AT269" s="150" t="s">
        <v>188</v>
      </c>
      <c r="AU269" s="150" t="s">
        <v>158</v>
      </c>
      <c r="AY269" s="14" t="s">
        <v>150</v>
      </c>
      <c r="BE269" s="151">
        <f t="shared" si="42"/>
        <v>0</v>
      </c>
      <c r="BF269" s="151">
        <f t="shared" si="43"/>
        <v>0</v>
      </c>
      <c r="BG269" s="151">
        <f t="shared" si="44"/>
        <v>0</v>
      </c>
      <c r="BH269" s="151">
        <f t="shared" si="45"/>
        <v>0</v>
      </c>
      <c r="BI269" s="151">
        <f t="shared" si="46"/>
        <v>0</v>
      </c>
      <c r="BJ269" s="14" t="s">
        <v>158</v>
      </c>
      <c r="BK269" s="151">
        <f t="shared" si="47"/>
        <v>0</v>
      </c>
      <c r="BL269" s="14" t="s">
        <v>157</v>
      </c>
      <c r="BM269" s="150" t="s">
        <v>779</v>
      </c>
    </row>
    <row r="270" spans="1:65" s="2" customFormat="1" ht="21.75" customHeight="1">
      <c r="A270" s="26"/>
      <c r="B270" s="138"/>
      <c r="C270" s="139" t="s">
        <v>425</v>
      </c>
      <c r="D270" s="139" t="s">
        <v>153</v>
      </c>
      <c r="E270" s="140" t="s">
        <v>2016</v>
      </c>
      <c r="F270" s="141" t="s">
        <v>2017</v>
      </c>
      <c r="G270" s="142" t="s">
        <v>463</v>
      </c>
      <c r="H270" s="143">
        <v>12</v>
      </c>
      <c r="I270" s="144"/>
      <c r="J270" s="144"/>
      <c r="K270" s="145"/>
      <c r="L270" s="27"/>
      <c r="M270" s="146" t="s">
        <v>1</v>
      </c>
      <c r="N270" s="147" t="s">
        <v>33</v>
      </c>
      <c r="O270" s="148">
        <v>0</v>
      </c>
      <c r="P270" s="148">
        <f t="shared" si="39"/>
        <v>0</v>
      </c>
      <c r="Q270" s="148">
        <v>0</v>
      </c>
      <c r="R270" s="148">
        <f t="shared" si="40"/>
        <v>0</v>
      </c>
      <c r="S270" s="148">
        <v>0</v>
      </c>
      <c r="T270" s="149">
        <f t="shared" si="41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157</v>
      </c>
      <c r="AT270" s="150" t="s">
        <v>153</v>
      </c>
      <c r="AU270" s="150" t="s">
        <v>158</v>
      </c>
      <c r="AY270" s="14" t="s">
        <v>150</v>
      </c>
      <c r="BE270" s="151">
        <f t="shared" si="42"/>
        <v>0</v>
      </c>
      <c r="BF270" s="151">
        <f t="shared" si="43"/>
        <v>0</v>
      </c>
      <c r="BG270" s="151">
        <f t="shared" si="44"/>
        <v>0</v>
      </c>
      <c r="BH270" s="151">
        <f t="shared" si="45"/>
        <v>0</v>
      </c>
      <c r="BI270" s="151">
        <f t="shared" si="46"/>
        <v>0</v>
      </c>
      <c r="BJ270" s="14" t="s">
        <v>158</v>
      </c>
      <c r="BK270" s="151">
        <f t="shared" si="47"/>
        <v>0</v>
      </c>
      <c r="BL270" s="14" t="s">
        <v>157</v>
      </c>
      <c r="BM270" s="150" t="s">
        <v>1823</v>
      </c>
    </row>
    <row r="271" spans="1:65" s="2" customFormat="1" ht="44.25" customHeight="1">
      <c r="A271" s="26"/>
      <c r="B271" s="138"/>
      <c r="C271" s="152" t="s">
        <v>670</v>
      </c>
      <c r="D271" s="152" t="s">
        <v>188</v>
      </c>
      <c r="E271" s="153" t="s">
        <v>2019</v>
      </c>
      <c r="F271" s="154" t="s">
        <v>2020</v>
      </c>
      <c r="G271" s="155" t="s">
        <v>463</v>
      </c>
      <c r="H271" s="156">
        <v>12</v>
      </c>
      <c r="I271" s="157"/>
      <c r="J271" s="157"/>
      <c r="K271" s="158"/>
      <c r="L271" s="159"/>
      <c r="M271" s="160" t="s">
        <v>1</v>
      </c>
      <c r="N271" s="161" t="s">
        <v>33</v>
      </c>
      <c r="O271" s="148">
        <v>0</v>
      </c>
      <c r="P271" s="148">
        <f t="shared" si="39"/>
        <v>0</v>
      </c>
      <c r="Q271" s="148">
        <v>0</v>
      </c>
      <c r="R271" s="148">
        <f t="shared" si="40"/>
        <v>0</v>
      </c>
      <c r="S271" s="148">
        <v>0</v>
      </c>
      <c r="T271" s="149">
        <f t="shared" si="41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169</v>
      </c>
      <c r="AT271" s="150" t="s">
        <v>188</v>
      </c>
      <c r="AU271" s="150" t="s">
        <v>158</v>
      </c>
      <c r="AY271" s="14" t="s">
        <v>150</v>
      </c>
      <c r="BE271" s="151">
        <f t="shared" si="42"/>
        <v>0</v>
      </c>
      <c r="BF271" s="151">
        <f t="shared" si="43"/>
        <v>0</v>
      </c>
      <c r="BG271" s="151">
        <f t="shared" si="44"/>
        <v>0</v>
      </c>
      <c r="BH271" s="151">
        <f t="shared" si="45"/>
        <v>0</v>
      </c>
      <c r="BI271" s="151">
        <f t="shared" si="46"/>
        <v>0</v>
      </c>
      <c r="BJ271" s="14" t="s">
        <v>158</v>
      </c>
      <c r="BK271" s="151">
        <f t="shared" si="47"/>
        <v>0</v>
      </c>
      <c r="BL271" s="14" t="s">
        <v>157</v>
      </c>
      <c r="BM271" s="150" t="s">
        <v>1824</v>
      </c>
    </row>
    <row r="272" spans="1:65" s="2" customFormat="1" ht="21.75" customHeight="1">
      <c r="A272" s="26"/>
      <c r="B272" s="138"/>
      <c r="C272" s="139" t="s">
        <v>428</v>
      </c>
      <c r="D272" s="139" t="s">
        <v>153</v>
      </c>
      <c r="E272" s="140" t="s">
        <v>2023</v>
      </c>
      <c r="F272" s="141" t="s">
        <v>2024</v>
      </c>
      <c r="G272" s="142" t="s">
        <v>463</v>
      </c>
      <c r="H272" s="143">
        <v>3</v>
      </c>
      <c r="I272" s="144"/>
      <c r="J272" s="144"/>
      <c r="K272" s="145"/>
      <c r="L272" s="27"/>
      <c r="M272" s="146" t="s">
        <v>1</v>
      </c>
      <c r="N272" s="147" t="s">
        <v>33</v>
      </c>
      <c r="O272" s="148">
        <v>0</v>
      </c>
      <c r="P272" s="148">
        <f t="shared" si="39"/>
        <v>0</v>
      </c>
      <c r="Q272" s="148">
        <v>0</v>
      </c>
      <c r="R272" s="148">
        <f t="shared" si="40"/>
        <v>0</v>
      </c>
      <c r="S272" s="148">
        <v>0</v>
      </c>
      <c r="T272" s="149">
        <f t="shared" si="41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157</v>
      </c>
      <c r="AT272" s="150" t="s">
        <v>153</v>
      </c>
      <c r="AU272" s="150" t="s">
        <v>158</v>
      </c>
      <c r="AY272" s="14" t="s">
        <v>150</v>
      </c>
      <c r="BE272" s="151">
        <f t="shared" si="42"/>
        <v>0</v>
      </c>
      <c r="BF272" s="151">
        <f t="shared" si="43"/>
        <v>0</v>
      </c>
      <c r="BG272" s="151">
        <f t="shared" si="44"/>
        <v>0</v>
      </c>
      <c r="BH272" s="151">
        <f t="shared" si="45"/>
        <v>0</v>
      </c>
      <c r="BI272" s="151">
        <f t="shared" si="46"/>
        <v>0</v>
      </c>
      <c r="BJ272" s="14" t="s">
        <v>158</v>
      </c>
      <c r="BK272" s="151">
        <f t="shared" si="47"/>
        <v>0</v>
      </c>
      <c r="BL272" s="14" t="s">
        <v>157</v>
      </c>
      <c r="BM272" s="150" t="s">
        <v>1827</v>
      </c>
    </row>
    <row r="273" spans="1:65" s="2" customFormat="1" ht="44.25" customHeight="1">
      <c r="A273" s="26"/>
      <c r="B273" s="138"/>
      <c r="C273" s="152" t="s">
        <v>681</v>
      </c>
      <c r="D273" s="152" t="s">
        <v>188</v>
      </c>
      <c r="E273" s="153" t="s">
        <v>2026</v>
      </c>
      <c r="F273" s="154" t="s">
        <v>2027</v>
      </c>
      <c r="G273" s="155" t="s">
        <v>463</v>
      </c>
      <c r="H273" s="156">
        <v>3</v>
      </c>
      <c r="I273" s="157"/>
      <c r="J273" s="157"/>
      <c r="K273" s="158"/>
      <c r="L273" s="159"/>
      <c r="M273" s="160" t="s">
        <v>1</v>
      </c>
      <c r="N273" s="161" t="s">
        <v>33</v>
      </c>
      <c r="O273" s="148">
        <v>0</v>
      </c>
      <c r="P273" s="148">
        <f t="shared" si="39"/>
        <v>0</v>
      </c>
      <c r="Q273" s="148">
        <v>0</v>
      </c>
      <c r="R273" s="148">
        <f t="shared" si="40"/>
        <v>0</v>
      </c>
      <c r="S273" s="148">
        <v>0</v>
      </c>
      <c r="T273" s="149">
        <f t="shared" si="41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169</v>
      </c>
      <c r="AT273" s="150" t="s">
        <v>188</v>
      </c>
      <c r="AU273" s="150" t="s">
        <v>158</v>
      </c>
      <c r="AY273" s="14" t="s">
        <v>150</v>
      </c>
      <c r="BE273" s="151">
        <f t="shared" si="42"/>
        <v>0</v>
      </c>
      <c r="BF273" s="151">
        <f t="shared" si="43"/>
        <v>0</v>
      </c>
      <c r="BG273" s="151">
        <f t="shared" si="44"/>
        <v>0</v>
      </c>
      <c r="BH273" s="151">
        <f t="shared" si="45"/>
        <v>0</v>
      </c>
      <c r="BI273" s="151">
        <f t="shared" si="46"/>
        <v>0</v>
      </c>
      <c r="BJ273" s="14" t="s">
        <v>158</v>
      </c>
      <c r="BK273" s="151">
        <f t="shared" si="47"/>
        <v>0</v>
      </c>
      <c r="BL273" s="14" t="s">
        <v>157</v>
      </c>
      <c r="BM273" s="150" t="s">
        <v>1828</v>
      </c>
    </row>
    <row r="274" spans="1:65" s="2" customFormat="1" ht="33" customHeight="1">
      <c r="A274" s="26"/>
      <c r="B274" s="138"/>
      <c r="C274" s="152" t="s">
        <v>432</v>
      </c>
      <c r="D274" s="152" t="s">
        <v>188</v>
      </c>
      <c r="E274" s="153" t="s">
        <v>2030</v>
      </c>
      <c r="F274" s="154" t="s">
        <v>2031</v>
      </c>
      <c r="G274" s="155" t="s">
        <v>463</v>
      </c>
      <c r="H274" s="156">
        <v>3</v>
      </c>
      <c r="I274" s="157"/>
      <c r="J274" s="157"/>
      <c r="K274" s="158"/>
      <c r="L274" s="159"/>
      <c r="M274" s="160" t="s">
        <v>1</v>
      </c>
      <c r="N274" s="161" t="s">
        <v>33</v>
      </c>
      <c r="O274" s="148">
        <v>0</v>
      </c>
      <c r="P274" s="148">
        <f t="shared" si="39"/>
        <v>0</v>
      </c>
      <c r="Q274" s="148">
        <v>0</v>
      </c>
      <c r="R274" s="148">
        <f t="shared" si="40"/>
        <v>0</v>
      </c>
      <c r="S274" s="148">
        <v>0</v>
      </c>
      <c r="T274" s="149">
        <f t="shared" si="41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169</v>
      </c>
      <c r="AT274" s="150" t="s">
        <v>188</v>
      </c>
      <c r="AU274" s="150" t="s">
        <v>158</v>
      </c>
      <c r="AY274" s="14" t="s">
        <v>150</v>
      </c>
      <c r="BE274" s="151">
        <f t="shared" si="42"/>
        <v>0</v>
      </c>
      <c r="BF274" s="151">
        <f t="shared" si="43"/>
        <v>0</v>
      </c>
      <c r="BG274" s="151">
        <f t="shared" si="44"/>
        <v>0</v>
      </c>
      <c r="BH274" s="151">
        <f t="shared" si="45"/>
        <v>0</v>
      </c>
      <c r="BI274" s="151">
        <f t="shared" si="46"/>
        <v>0</v>
      </c>
      <c r="BJ274" s="14" t="s">
        <v>158</v>
      </c>
      <c r="BK274" s="151">
        <f t="shared" si="47"/>
        <v>0</v>
      </c>
      <c r="BL274" s="14" t="s">
        <v>157</v>
      </c>
      <c r="BM274" s="150" t="s">
        <v>1829</v>
      </c>
    </row>
    <row r="275" spans="1:65" s="2" customFormat="1" ht="33" customHeight="1">
      <c r="A275" s="26"/>
      <c r="B275" s="138"/>
      <c r="C275" s="152" t="s">
        <v>688</v>
      </c>
      <c r="D275" s="152" t="s">
        <v>188</v>
      </c>
      <c r="E275" s="153" t="s">
        <v>2033</v>
      </c>
      <c r="F275" s="154" t="s">
        <v>2034</v>
      </c>
      <c r="G275" s="155" t="s">
        <v>463</v>
      </c>
      <c r="H275" s="156">
        <v>18</v>
      </c>
      <c r="I275" s="157"/>
      <c r="J275" s="157"/>
      <c r="K275" s="158"/>
      <c r="L275" s="159"/>
      <c r="M275" s="160" t="s">
        <v>1</v>
      </c>
      <c r="N275" s="161" t="s">
        <v>33</v>
      </c>
      <c r="O275" s="148">
        <v>0</v>
      </c>
      <c r="P275" s="148">
        <f t="shared" si="39"/>
        <v>0</v>
      </c>
      <c r="Q275" s="148">
        <v>0</v>
      </c>
      <c r="R275" s="148">
        <f t="shared" si="40"/>
        <v>0</v>
      </c>
      <c r="S275" s="148">
        <v>0</v>
      </c>
      <c r="T275" s="149">
        <f t="shared" si="41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169</v>
      </c>
      <c r="AT275" s="150" t="s">
        <v>188</v>
      </c>
      <c r="AU275" s="150" t="s">
        <v>158</v>
      </c>
      <c r="AY275" s="14" t="s">
        <v>150</v>
      </c>
      <c r="BE275" s="151">
        <f t="shared" si="42"/>
        <v>0</v>
      </c>
      <c r="BF275" s="151">
        <f t="shared" si="43"/>
        <v>0</v>
      </c>
      <c r="BG275" s="151">
        <f t="shared" si="44"/>
        <v>0</v>
      </c>
      <c r="BH275" s="151">
        <f t="shared" si="45"/>
        <v>0</v>
      </c>
      <c r="BI275" s="151">
        <f t="shared" si="46"/>
        <v>0</v>
      </c>
      <c r="BJ275" s="14" t="s">
        <v>158</v>
      </c>
      <c r="BK275" s="151">
        <f t="shared" si="47"/>
        <v>0</v>
      </c>
      <c r="BL275" s="14" t="s">
        <v>157</v>
      </c>
      <c r="BM275" s="150" t="s">
        <v>1832</v>
      </c>
    </row>
    <row r="276" spans="1:65" s="2" customFormat="1" ht="33" customHeight="1">
      <c r="A276" s="26"/>
      <c r="B276" s="138"/>
      <c r="C276" s="152" t="s">
        <v>435</v>
      </c>
      <c r="D276" s="152" t="s">
        <v>188</v>
      </c>
      <c r="E276" s="153" t="s">
        <v>2037</v>
      </c>
      <c r="F276" s="154" t="s">
        <v>2038</v>
      </c>
      <c r="G276" s="155" t="s">
        <v>463</v>
      </c>
      <c r="H276" s="156">
        <v>6</v>
      </c>
      <c r="I276" s="157"/>
      <c r="J276" s="157"/>
      <c r="K276" s="158"/>
      <c r="L276" s="159"/>
      <c r="M276" s="160" t="s">
        <v>1</v>
      </c>
      <c r="N276" s="161" t="s">
        <v>33</v>
      </c>
      <c r="O276" s="148">
        <v>0</v>
      </c>
      <c r="P276" s="148">
        <f t="shared" si="39"/>
        <v>0</v>
      </c>
      <c r="Q276" s="148">
        <v>0</v>
      </c>
      <c r="R276" s="148">
        <f t="shared" si="40"/>
        <v>0</v>
      </c>
      <c r="S276" s="148">
        <v>0</v>
      </c>
      <c r="T276" s="149">
        <f t="shared" si="41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169</v>
      </c>
      <c r="AT276" s="150" t="s">
        <v>188</v>
      </c>
      <c r="AU276" s="150" t="s">
        <v>158</v>
      </c>
      <c r="AY276" s="14" t="s">
        <v>150</v>
      </c>
      <c r="BE276" s="151">
        <f t="shared" si="42"/>
        <v>0</v>
      </c>
      <c r="BF276" s="151">
        <f t="shared" si="43"/>
        <v>0</v>
      </c>
      <c r="BG276" s="151">
        <f t="shared" si="44"/>
        <v>0</v>
      </c>
      <c r="BH276" s="151">
        <f t="shared" si="45"/>
        <v>0</v>
      </c>
      <c r="BI276" s="151">
        <f t="shared" si="46"/>
        <v>0</v>
      </c>
      <c r="BJ276" s="14" t="s">
        <v>158</v>
      </c>
      <c r="BK276" s="151">
        <f t="shared" si="47"/>
        <v>0</v>
      </c>
      <c r="BL276" s="14" t="s">
        <v>157</v>
      </c>
      <c r="BM276" s="150" t="s">
        <v>1835</v>
      </c>
    </row>
    <row r="277" spans="1:65" s="2" customFormat="1" ht="21.75" customHeight="1">
      <c r="A277" s="26"/>
      <c r="B277" s="138"/>
      <c r="C277" s="139" t="s">
        <v>695</v>
      </c>
      <c r="D277" s="139" t="s">
        <v>153</v>
      </c>
      <c r="E277" s="140" t="s">
        <v>1904</v>
      </c>
      <c r="F277" s="141" t="s">
        <v>1905</v>
      </c>
      <c r="G277" s="142" t="s">
        <v>463</v>
      </c>
      <c r="H277" s="143">
        <v>10</v>
      </c>
      <c r="I277" s="144"/>
      <c r="J277" s="144"/>
      <c r="K277" s="145"/>
      <c r="L277" s="27"/>
      <c r="M277" s="146" t="s">
        <v>1</v>
      </c>
      <c r="N277" s="147" t="s">
        <v>33</v>
      </c>
      <c r="O277" s="148">
        <v>0</v>
      </c>
      <c r="P277" s="148">
        <f t="shared" si="39"/>
        <v>0</v>
      </c>
      <c r="Q277" s="148">
        <v>0</v>
      </c>
      <c r="R277" s="148">
        <f t="shared" si="40"/>
        <v>0</v>
      </c>
      <c r="S277" s="148">
        <v>0</v>
      </c>
      <c r="T277" s="149">
        <f t="shared" si="41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157</v>
      </c>
      <c r="AT277" s="150" t="s">
        <v>153</v>
      </c>
      <c r="AU277" s="150" t="s">
        <v>158</v>
      </c>
      <c r="AY277" s="14" t="s">
        <v>150</v>
      </c>
      <c r="BE277" s="151">
        <f t="shared" si="42"/>
        <v>0</v>
      </c>
      <c r="BF277" s="151">
        <f t="shared" si="43"/>
        <v>0</v>
      </c>
      <c r="BG277" s="151">
        <f t="shared" si="44"/>
        <v>0</v>
      </c>
      <c r="BH277" s="151">
        <f t="shared" si="45"/>
        <v>0</v>
      </c>
      <c r="BI277" s="151">
        <f t="shared" si="46"/>
        <v>0</v>
      </c>
      <c r="BJ277" s="14" t="s">
        <v>158</v>
      </c>
      <c r="BK277" s="151">
        <f t="shared" si="47"/>
        <v>0</v>
      </c>
      <c r="BL277" s="14" t="s">
        <v>157</v>
      </c>
      <c r="BM277" s="150" t="s">
        <v>1838</v>
      </c>
    </row>
    <row r="278" spans="1:65" s="2" customFormat="1" ht="21.75" customHeight="1">
      <c r="A278" s="26"/>
      <c r="B278" s="138"/>
      <c r="C278" s="152" t="s">
        <v>439</v>
      </c>
      <c r="D278" s="152" t="s">
        <v>188</v>
      </c>
      <c r="E278" s="153" t="s">
        <v>1906</v>
      </c>
      <c r="F278" s="154" t="s">
        <v>1907</v>
      </c>
      <c r="G278" s="155" t="s">
        <v>463</v>
      </c>
      <c r="H278" s="156">
        <v>10</v>
      </c>
      <c r="I278" s="157"/>
      <c r="J278" s="157"/>
      <c r="K278" s="158"/>
      <c r="L278" s="159"/>
      <c r="M278" s="160" t="s">
        <v>1</v>
      </c>
      <c r="N278" s="161" t="s">
        <v>33</v>
      </c>
      <c r="O278" s="148">
        <v>0</v>
      </c>
      <c r="P278" s="148">
        <f t="shared" si="39"/>
        <v>0</v>
      </c>
      <c r="Q278" s="148">
        <v>0</v>
      </c>
      <c r="R278" s="148">
        <f t="shared" si="40"/>
        <v>0</v>
      </c>
      <c r="S278" s="148">
        <v>0</v>
      </c>
      <c r="T278" s="149">
        <f t="shared" si="41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169</v>
      </c>
      <c r="AT278" s="150" t="s">
        <v>188</v>
      </c>
      <c r="AU278" s="150" t="s">
        <v>158</v>
      </c>
      <c r="AY278" s="14" t="s">
        <v>150</v>
      </c>
      <c r="BE278" s="151">
        <f t="shared" si="42"/>
        <v>0</v>
      </c>
      <c r="BF278" s="151">
        <f t="shared" si="43"/>
        <v>0</v>
      </c>
      <c r="BG278" s="151">
        <f t="shared" si="44"/>
        <v>0</v>
      </c>
      <c r="BH278" s="151">
        <f t="shared" si="45"/>
        <v>0</v>
      </c>
      <c r="BI278" s="151">
        <f t="shared" si="46"/>
        <v>0</v>
      </c>
      <c r="BJ278" s="14" t="s">
        <v>158</v>
      </c>
      <c r="BK278" s="151">
        <f t="shared" si="47"/>
        <v>0</v>
      </c>
      <c r="BL278" s="14" t="s">
        <v>157</v>
      </c>
      <c r="BM278" s="150" t="s">
        <v>1843</v>
      </c>
    </row>
    <row r="279" spans="1:65" s="2" customFormat="1" ht="16.5" customHeight="1">
      <c r="A279" s="26"/>
      <c r="B279" s="138"/>
      <c r="C279" s="139" t="s">
        <v>702</v>
      </c>
      <c r="D279" s="139" t="s">
        <v>153</v>
      </c>
      <c r="E279" s="140" t="s">
        <v>1953</v>
      </c>
      <c r="F279" s="141" t="s">
        <v>1954</v>
      </c>
      <c r="G279" s="142" t="s">
        <v>463</v>
      </c>
      <c r="H279" s="143">
        <v>10</v>
      </c>
      <c r="I279" s="144"/>
      <c r="J279" s="144"/>
      <c r="K279" s="145"/>
      <c r="L279" s="27"/>
      <c r="M279" s="146" t="s">
        <v>1</v>
      </c>
      <c r="N279" s="147" t="s">
        <v>33</v>
      </c>
      <c r="O279" s="148">
        <v>0</v>
      </c>
      <c r="P279" s="148">
        <f t="shared" si="39"/>
        <v>0</v>
      </c>
      <c r="Q279" s="148">
        <v>0</v>
      </c>
      <c r="R279" s="148">
        <f t="shared" si="40"/>
        <v>0</v>
      </c>
      <c r="S279" s="148">
        <v>0</v>
      </c>
      <c r="T279" s="149">
        <f t="shared" si="41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157</v>
      </c>
      <c r="AT279" s="150" t="s">
        <v>153</v>
      </c>
      <c r="AU279" s="150" t="s">
        <v>158</v>
      </c>
      <c r="AY279" s="14" t="s">
        <v>150</v>
      </c>
      <c r="BE279" s="151">
        <f t="shared" si="42"/>
        <v>0</v>
      </c>
      <c r="BF279" s="151">
        <f t="shared" si="43"/>
        <v>0</v>
      </c>
      <c r="BG279" s="151">
        <f t="shared" si="44"/>
        <v>0</v>
      </c>
      <c r="BH279" s="151">
        <f t="shared" si="45"/>
        <v>0</v>
      </c>
      <c r="BI279" s="151">
        <f t="shared" si="46"/>
        <v>0</v>
      </c>
      <c r="BJ279" s="14" t="s">
        <v>158</v>
      </c>
      <c r="BK279" s="151">
        <f t="shared" si="47"/>
        <v>0</v>
      </c>
      <c r="BL279" s="14" t="s">
        <v>157</v>
      </c>
      <c r="BM279" s="150" t="s">
        <v>1846</v>
      </c>
    </row>
    <row r="280" spans="1:65" s="2" customFormat="1" ht="21.75" customHeight="1">
      <c r="A280" s="26"/>
      <c r="B280" s="138"/>
      <c r="C280" s="152" t="s">
        <v>442</v>
      </c>
      <c r="D280" s="152" t="s">
        <v>188</v>
      </c>
      <c r="E280" s="153" t="s">
        <v>1955</v>
      </c>
      <c r="F280" s="154" t="s">
        <v>1956</v>
      </c>
      <c r="G280" s="155" t="s">
        <v>463</v>
      </c>
      <c r="H280" s="156">
        <v>10</v>
      </c>
      <c r="I280" s="157"/>
      <c r="J280" s="157"/>
      <c r="K280" s="158"/>
      <c r="L280" s="159"/>
      <c r="M280" s="160" t="s">
        <v>1</v>
      </c>
      <c r="N280" s="161" t="s">
        <v>33</v>
      </c>
      <c r="O280" s="148">
        <v>0</v>
      </c>
      <c r="P280" s="148">
        <f t="shared" si="39"/>
        <v>0</v>
      </c>
      <c r="Q280" s="148">
        <v>0</v>
      </c>
      <c r="R280" s="148">
        <f t="shared" si="40"/>
        <v>0</v>
      </c>
      <c r="S280" s="148">
        <v>0</v>
      </c>
      <c r="T280" s="149">
        <f t="shared" si="41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169</v>
      </c>
      <c r="AT280" s="150" t="s">
        <v>188</v>
      </c>
      <c r="AU280" s="150" t="s">
        <v>158</v>
      </c>
      <c r="AY280" s="14" t="s">
        <v>150</v>
      </c>
      <c r="BE280" s="151">
        <f t="shared" si="42"/>
        <v>0</v>
      </c>
      <c r="BF280" s="151">
        <f t="shared" si="43"/>
        <v>0</v>
      </c>
      <c r="BG280" s="151">
        <f t="shared" si="44"/>
        <v>0</v>
      </c>
      <c r="BH280" s="151">
        <f t="shared" si="45"/>
        <v>0</v>
      </c>
      <c r="BI280" s="151">
        <f t="shared" si="46"/>
        <v>0</v>
      </c>
      <c r="BJ280" s="14" t="s">
        <v>158</v>
      </c>
      <c r="BK280" s="151">
        <f t="shared" si="47"/>
        <v>0</v>
      </c>
      <c r="BL280" s="14" t="s">
        <v>157</v>
      </c>
      <c r="BM280" s="150" t="s">
        <v>1849</v>
      </c>
    </row>
    <row r="281" spans="1:65" s="2" customFormat="1" ht="21.75" customHeight="1">
      <c r="A281" s="26"/>
      <c r="B281" s="138"/>
      <c r="C281" s="139" t="s">
        <v>711</v>
      </c>
      <c r="D281" s="139" t="s">
        <v>153</v>
      </c>
      <c r="E281" s="140" t="s">
        <v>1918</v>
      </c>
      <c r="F281" s="141" t="s">
        <v>1919</v>
      </c>
      <c r="G281" s="142" t="s">
        <v>463</v>
      </c>
      <c r="H281" s="143">
        <v>6</v>
      </c>
      <c r="I281" s="144"/>
      <c r="J281" s="144"/>
      <c r="K281" s="145"/>
      <c r="L281" s="27"/>
      <c r="M281" s="146" t="s">
        <v>1</v>
      </c>
      <c r="N281" s="147" t="s">
        <v>33</v>
      </c>
      <c r="O281" s="148">
        <v>0</v>
      </c>
      <c r="P281" s="148">
        <f t="shared" si="39"/>
        <v>0</v>
      </c>
      <c r="Q281" s="148">
        <v>0</v>
      </c>
      <c r="R281" s="148">
        <f t="shared" si="40"/>
        <v>0</v>
      </c>
      <c r="S281" s="148">
        <v>0</v>
      </c>
      <c r="T281" s="149">
        <f t="shared" si="41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157</v>
      </c>
      <c r="AT281" s="150" t="s">
        <v>153</v>
      </c>
      <c r="AU281" s="150" t="s">
        <v>158</v>
      </c>
      <c r="AY281" s="14" t="s">
        <v>150</v>
      </c>
      <c r="BE281" s="151">
        <f t="shared" si="42"/>
        <v>0</v>
      </c>
      <c r="BF281" s="151">
        <f t="shared" si="43"/>
        <v>0</v>
      </c>
      <c r="BG281" s="151">
        <f t="shared" si="44"/>
        <v>0</v>
      </c>
      <c r="BH281" s="151">
        <f t="shared" si="45"/>
        <v>0</v>
      </c>
      <c r="BI281" s="151">
        <f t="shared" si="46"/>
        <v>0</v>
      </c>
      <c r="BJ281" s="14" t="s">
        <v>158</v>
      </c>
      <c r="BK281" s="151">
        <f t="shared" si="47"/>
        <v>0</v>
      </c>
      <c r="BL281" s="14" t="s">
        <v>157</v>
      </c>
      <c r="BM281" s="150" t="s">
        <v>1852</v>
      </c>
    </row>
    <row r="282" spans="1:65" s="2" customFormat="1" ht="44.25" customHeight="1">
      <c r="A282" s="26"/>
      <c r="B282" s="138"/>
      <c r="C282" s="152" t="s">
        <v>446</v>
      </c>
      <c r="D282" s="152" t="s">
        <v>188</v>
      </c>
      <c r="E282" s="153" t="s">
        <v>1921</v>
      </c>
      <c r="F282" s="154" t="s">
        <v>1922</v>
      </c>
      <c r="G282" s="155" t="s">
        <v>463</v>
      </c>
      <c r="H282" s="156">
        <v>6</v>
      </c>
      <c r="I282" s="157"/>
      <c r="J282" s="157"/>
      <c r="K282" s="158"/>
      <c r="L282" s="159"/>
      <c r="M282" s="160" t="s">
        <v>1</v>
      </c>
      <c r="N282" s="161" t="s">
        <v>33</v>
      </c>
      <c r="O282" s="148">
        <v>0</v>
      </c>
      <c r="P282" s="148">
        <f t="shared" si="39"/>
        <v>0</v>
      </c>
      <c r="Q282" s="148">
        <v>0</v>
      </c>
      <c r="R282" s="148">
        <f t="shared" si="40"/>
        <v>0</v>
      </c>
      <c r="S282" s="148">
        <v>0</v>
      </c>
      <c r="T282" s="149">
        <f t="shared" si="41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169</v>
      </c>
      <c r="AT282" s="150" t="s">
        <v>188</v>
      </c>
      <c r="AU282" s="150" t="s">
        <v>158</v>
      </c>
      <c r="AY282" s="14" t="s">
        <v>150</v>
      </c>
      <c r="BE282" s="151">
        <f t="shared" si="42"/>
        <v>0</v>
      </c>
      <c r="BF282" s="151">
        <f t="shared" si="43"/>
        <v>0</v>
      </c>
      <c r="BG282" s="151">
        <f t="shared" si="44"/>
        <v>0</v>
      </c>
      <c r="BH282" s="151">
        <f t="shared" si="45"/>
        <v>0</v>
      </c>
      <c r="BI282" s="151">
        <f t="shared" si="46"/>
        <v>0</v>
      </c>
      <c r="BJ282" s="14" t="s">
        <v>158</v>
      </c>
      <c r="BK282" s="151">
        <f t="shared" si="47"/>
        <v>0</v>
      </c>
      <c r="BL282" s="14" t="s">
        <v>157</v>
      </c>
      <c r="BM282" s="150" t="s">
        <v>1855</v>
      </c>
    </row>
    <row r="283" spans="1:65" s="2" customFormat="1" ht="33" customHeight="1">
      <c r="A283" s="26"/>
      <c r="B283" s="138"/>
      <c r="C283" s="152" t="s">
        <v>718</v>
      </c>
      <c r="D283" s="152" t="s">
        <v>188</v>
      </c>
      <c r="E283" s="153" t="s">
        <v>1957</v>
      </c>
      <c r="F283" s="154" t="s">
        <v>1958</v>
      </c>
      <c r="G283" s="155" t="s">
        <v>463</v>
      </c>
      <c r="H283" s="156">
        <v>4</v>
      </c>
      <c r="I283" s="157"/>
      <c r="J283" s="157"/>
      <c r="K283" s="158"/>
      <c r="L283" s="159"/>
      <c r="M283" s="160" t="s">
        <v>1</v>
      </c>
      <c r="N283" s="161" t="s">
        <v>33</v>
      </c>
      <c r="O283" s="148">
        <v>0</v>
      </c>
      <c r="P283" s="148">
        <f t="shared" si="39"/>
        <v>0</v>
      </c>
      <c r="Q283" s="148">
        <v>0</v>
      </c>
      <c r="R283" s="148">
        <f t="shared" si="40"/>
        <v>0</v>
      </c>
      <c r="S283" s="148">
        <v>0</v>
      </c>
      <c r="T283" s="149">
        <f t="shared" si="41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169</v>
      </c>
      <c r="AT283" s="150" t="s">
        <v>188</v>
      </c>
      <c r="AU283" s="150" t="s">
        <v>158</v>
      </c>
      <c r="AY283" s="14" t="s">
        <v>150</v>
      </c>
      <c r="BE283" s="151">
        <f t="shared" si="42"/>
        <v>0</v>
      </c>
      <c r="BF283" s="151">
        <f t="shared" si="43"/>
        <v>0</v>
      </c>
      <c r="BG283" s="151">
        <f t="shared" si="44"/>
        <v>0</v>
      </c>
      <c r="BH283" s="151">
        <f t="shared" si="45"/>
        <v>0</v>
      </c>
      <c r="BI283" s="151">
        <f t="shared" si="46"/>
        <v>0</v>
      </c>
      <c r="BJ283" s="14" t="s">
        <v>158</v>
      </c>
      <c r="BK283" s="151">
        <f t="shared" si="47"/>
        <v>0</v>
      </c>
      <c r="BL283" s="14" t="s">
        <v>157</v>
      </c>
      <c r="BM283" s="150" t="s">
        <v>1858</v>
      </c>
    </row>
    <row r="284" spans="1:65" s="2" customFormat="1" ht="16.5" customHeight="1">
      <c r="A284" s="26"/>
      <c r="B284" s="138"/>
      <c r="C284" s="139" t="s">
        <v>449</v>
      </c>
      <c r="D284" s="139" t="s">
        <v>153</v>
      </c>
      <c r="E284" s="140" t="s">
        <v>1959</v>
      </c>
      <c r="F284" s="141" t="s">
        <v>1960</v>
      </c>
      <c r="G284" s="142" t="s">
        <v>463</v>
      </c>
      <c r="H284" s="143">
        <v>1</v>
      </c>
      <c r="I284" s="144"/>
      <c r="J284" s="144"/>
      <c r="K284" s="145"/>
      <c r="L284" s="27"/>
      <c r="M284" s="146" t="s">
        <v>1</v>
      </c>
      <c r="N284" s="147" t="s">
        <v>33</v>
      </c>
      <c r="O284" s="148">
        <v>0</v>
      </c>
      <c r="P284" s="148">
        <f t="shared" si="39"/>
        <v>0</v>
      </c>
      <c r="Q284" s="148">
        <v>0</v>
      </c>
      <c r="R284" s="148">
        <f t="shared" si="40"/>
        <v>0</v>
      </c>
      <c r="S284" s="148">
        <v>0</v>
      </c>
      <c r="T284" s="149">
        <f t="shared" si="41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157</v>
      </c>
      <c r="AT284" s="150" t="s">
        <v>153</v>
      </c>
      <c r="AU284" s="150" t="s">
        <v>158</v>
      </c>
      <c r="AY284" s="14" t="s">
        <v>150</v>
      </c>
      <c r="BE284" s="151">
        <f t="shared" si="42"/>
        <v>0</v>
      </c>
      <c r="BF284" s="151">
        <f t="shared" si="43"/>
        <v>0</v>
      </c>
      <c r="BG284" s="151">
        <f t="shared" si="44"/>
        <v>0</v>
      </c>
      <c r="BH284" s="151">
        <f t="shared" si="45"/>
        <v>0</v>
      </c>
      <c r="BI284" s="151">
        <f t="shared" si="46"/>
        <v>0</v>
      </c>
      <c r="BJ284" s="14" t="s">
        <v>158</v>
      </c>
      <c r="BK284" s="151">
        <f t="shared" si="47"/>
        <v>0</v>
      </c>
      <c r="BL284" s="14" t="s">
        <v>157</v>
      </c>
      <c r="BM284" s="150" t="s">
        <v>1861</v>
      </c>
    </row>
    <row r="285" spans="1:65" s="2" customFormat="1" ht="33" customHeight="1">
      <c r="A285" s="26"/>
      <c r="B285" s="138"/>
      <c r="C285" s="152" t="s">
        <v>725</v>
      </c>
      <c r="D285" s="152" t="s">
        <v>188</v>
      </c>
      <c r="E285" s="153" t="s">
        <v>1961</v>
      </c>
      <c r="F285" s="154" t="s">
        <v>1962</v>
      </c>
      <c r="G285" s="155" t="s">
        <v>463</v>
      </c>
      <c r="H285" s="156">
        <v>1</v>
      </c>
      <c r="I285" s="157"/>
      <c r="J285" s="157"/>
      <c r="K285" s="158"/>
      <c r="L285" s="159"/>
      <c r="M285" s="160" t="s">
        <v>1</v>
      </c>
      <c r="N285" s="161" t="s">
        <v>33</v>
      </c>
      <c r="O285" s="148">
        <v>0</v>
      </c>
      <c r="P285" s="148">
        <f t="shared" si="39"/>
        <v>0</v>
      </c>
      <c r="Q285" s="148">
        <v>0</v>
      </c>
      <c r="R285" s="148">
        <f t="shared" si="40"/>
        <v>0</v>
      </c>
      <c r="S285" s="148">
        <v>0</v>
      </c>
      <c r="T285" s="149">
        <f t="shared" si="41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169</v>
      </c>
      <c r="AT285" s="150" t="s">
        <v>188</v>
      </c>
      <c r="AU285" s="150" t="s">
        <v>158</v>
      </c>
      <c r="AY285" s="14" t="s">
        <v>150</v>
      </c>
      <c r="BE285" s="151">
        <f t="shared" si="42"/>
        <v>0</v>
      </c>
      <c r="BF285" s="151">
        <f t="shared" si="43"/>
        <v>0</v>
      </c>
      <c r="BG285" s="151">
        <f t="shared" si="44"/>
        <v>0</v>
      </c>
      <c r="BH285" s="151">
        <f t="shared" si="45"/>
        <v>0</v>
      </c>
      <c r="BI285" s="151">
        <f t="shared" si="46"/>
        <v>0</v>
      </c>
      <c r="BJ285" s="14" t="s">
        <v>158</v>
      </c>
      <c r="BK285" s="151">
        <f t="shared" si="47"/>
        <v>0</v>
      </c>
      <c r="BL285" s="14" t="s">
        <v>157</v>
      </c>
      <c r="BM285" s="150" t="s">
        <v>1864</v>
      </c>
    </row>
    <row r="286" spans="1:65" s="2" customFormat="1" ht="16.5" customHeight="1">
      <c r="A286" s="26"/>
      <c r="B286" s="138"/>
      <c r="C286" s="139" t="s">
        <v>453</v>
      </c>
      <c r="D286" s="139" t="s">
        <v>153</v>
      </c>
      <c r="E286" s="140" t="s">
        <v>1929</v>
      </c>
      <c r="F286" s="141" t="s">
        <v>1930</v>
      </c>
      <c r="G286" s="142" t="s">
        <v>463</v>
      </c>
      <c r="H286" s="143">
        <v>2</v>
      </c>
      <c r="I286" s="144"/>
      <c r="J286" s="144"/>
      <c r="K286" s="145"/>
      <c r="L286" s="27"/>
      <c r="M286" s="146" t="s">
        <v>1</v>
      </c>
      <c r="N286" s="147" t="s">
        <v>33</v>
      </c>
      <c r="O286" s="148">
        <v>0</v>
      </c>
      <c r="P286" s="148">
        <f t="shared" si="39"/>
        <v>0</v>
      </c>
      <c r="Q286" s="148">
        <v>0</v>
      </c>
      <c r="R286" s="148">
        <f t="shared" si="40"/>
        <v>0</v>
      </c>
      <c r="S286" s="148">
        <v>0</v>
      </c>
      <c r="T286" s="149">
        <f t="shared" si="41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0" t="s">
        <v>157</v>
      </c>
      <c r="AT286" s="150" t="s">
        <v>153</v>
      </c>
      <c r="AU286" s="150" t="s">
        <v>158</v>
      </c>
      <c r="AY286" s="14" t="s">
        <v>150</v>
      </c>
      <c r="BE286" s="151">
        <f t="shared" si="42"/>
        <v>0</v>
      </c>
      <c r="BF286" s="151">
        <f t="shared" si="43"/>
        <v>0</v>
      </c>
      <c r="BG286" s="151">
        <f t="shared" si="44"/>
        <v>0</v>
      </c>
      <c r="BH286" s="151">
        <f t="shared" si="45"/>
        <v>0</v>
      </c>
      <c r="BI286" s="151">
        <f t="shared" si="46"/>
        <v>0</v>
      </c>
      <c r="BJ286" s="14" t="s">
        <v>158</v>
      </c>
      <c r="BK286" s="151">
        <f t="shared" si="47"/>
        <v>0</v>
      </c>
      <c r="BL286" s="14" t="s">
        <v>157</v>
      </c>
      <c r="BM286" s="150" t="s">
        <v>1865</v>
      </c>
    </row>
    <row r="287" spans="1:65" s="2" customFormat="1" ht="33" customHeight="1">
      <c r="A287" s="26"/>
      <c r="B287" s="138"/>
      <c r="C287" s="152" t="s">
        <v>732</v>
      </c>
      <c r="D287" s="152" t="s">
        <v>188</v>
      </c>
      <c r="E287" s="153" t="s">
        <v>1931</v>
      </c>
      <c r="F287" s="154" t="s">
        <v>1932</v>
      </c>
      <c r="G287" s="155" t="s">
        <v>463</v>
      </c>
      <c r="H287" s="156">
        <v>2</v>
      </c>
      <c r="I287" s="157"/>
      <c r="J287" s="157"/>
      <c r="K287" s="158"/>
      <c r="L287" s="159"/>
      <c r="M287" s="160" t="s">
        <v>1</v>
      </c>
      <c r="N287" s="161" t="s">
        <v>33</v>
      </c>
      <c r="O287" s="148">
        <v>0</v>
      </c>
      <c r="P287" s="148">
        <f t="shared" si="39"/>
        <v>0</v>
      </c>
      <c r="Q287" s="148">
        <v>0</v>
      </c>
      <c r="R287" s="148">
        <f t="shared" si="40"/>
        <v>0</v>
      </c>
      <c r="S287" s="148">
        <v>0</v>
      </c>
      <c r="T287" s="149">
        <f t="shared" si="41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169</v>
      </c>
      <c r="AT287" s="150" t="s">
        <v>188</v>
      </c>
      <c r="AU287" s="150" t="s">
        <v>158</v>
      </c>
      <c r="AY287" s="14" t="s">
        <v>150</v>
      </c>
      <c r="BE287" s="151">
        <f t="shared" si="42"/>
        <v>0</v>
      </c>
      <c r="BF287" s="151">
        <f t="shared" si="43"/>
        <v>0</v>
      </c>
      <c r="BG287" s="151">
        <f t="shared" si="44"/>
        <v>0</v>
      </c>
      <c r="BH287" s="151">
        <f t="shared" si="45"/>
        <v>0</v>
      </c>
      <c r="BI287" s="151">
        <f t="shared" si="46"/>
        <v>0</v>
      </c>
      <c r="BJ287" s="14" t="s">
        <v>158</v>
      </c>
      <c r="BK287" s="151">
        <f t="shared" si="47"/>
        <v>0</v>
      </c>
      <c r="BL287" s="14" t="s">
        <v>157</v>
      </c>
      <c r="BM287" s="150" t="s">
        <v>1868</v>
      </c>
    </row>
    <row r="288" spans="1:65" s="2" customFormat="1" ht="21.75" customHeight="1">
      <c r="A288" s="26"/>
      <c r="B288" s="138"/>
      <c r="C288" s="139" t="s">
        <v>456</v>
      </c>
      <c r="D288" s="139" t="s">
        <v>153</v>
      </c>
      <c r="E288" s="140" t="s">
        <v>1963</v>
      </c>
      <c r="F288" s="141" t="s">
        <v>2286</v>
      </c>
      <c r="G288" s="142" t="s">
        <v>554</v>
      </c>
      <c r="H288" s="143">
        <v>9.641</v>
      </c>
      <c r="I288" s="144"/>
      <c r="J288" s="144"/>
      <c r="K288" s="145"/>
      <c r="L288" s="27"/>
      <c r="M288" s="146" t="s">
        <v>1</v>
      </c>
      <c r="N288" s="147" t="s">
        <v>33</v>
      </c>
      <c r="O288" s="148">
        <v>0</v>
      </c>
      <c r="P288" s="148">
        <f t="shared" si="39"/>
        <v>0</v>
      </c>
      <c r="Q288" s="148">
        <v>0</v>
      </c>
      <c r="R288" s="148">
        <f t="shared" si="40"/>
        <v>0</v>
      </c>
      <c r="S288" s="148">
        <v>0</v>
      </c>
      <c r="T288" s="149">
        <f t="shared" si="41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157</v>
      </c>
      <c r="AT288" s="150" t="s">
        <v>153</v>
      </c>
      <c r="AU288" s="150" t="s">
        <v>158</v>
      </c>
      <c r="AY288" s="14" t="s">
        <v>150</v>
      </c>
      <c r="BE288" s="151">
        <f t="shared" si="42"/>
        <v>0</v>
      </c>
      <c r="BF288" s="151">
        <f t="shared" si="43"/>
        <v>0</v>
      </c>
      <c r="BG288" s="151">
        <f t="shared" si="44"/>
        <v>0</v>
      </c>
      <c r="BH288" s="151">
        <f t="shared" si="45"/>
        <v>0</v>
      </c>
      <c r="BI288" s="151">
        <f t="shared" si="46"/>
        <v>0</v>
      </c>
      <c r="BJ288" s="14" t="s">
        <v>158</v>
      </c>
      <c r="BK288" s="151">
        <f t="shared" si="47"/>
        <v>0</v>
      </c>
      <c r="BL288" s="14" t="s">
        <v>157</v>
      </c>
      <c r="BM288" s="150" t="s">
        <v>898</v>
      </c>
    </row>
    <row r="289" spans="1:65" s="12" customFormat="1" ht="25.9" customHeight="1">
      <c r="B289" s="126"/>
      <c r="D289" s="127" t="s">
        <v>66</v>
      </c>
      <c r="E289" s="128" t="s">
        <v>1168</v>
      </c>
      <c r="F289" s="128" t="s">
        <v>1169</v>
      </c>
      <c r="J289" s="129"/>
      <c r="L289" s="126"/>
      <c r="M289" s="130"/>
      <c r="N289" s="131"/>
      <c r="O289" s="131"/>
      <c r="P289" s="132">
        <f>P290</f>
        <v>0</v>
      </c>
      <c r="Q289" s="131"/>
      <c r="R289" s="132">
        <f>R290</f>
        <v>0</v>
      </c>
      <c r="S289" s="131"/>
      <c r="T289" s="133">
        <f>T290</f>
        <v>0</v>
      </c>
      <c r="AR289" s="127" t="s">
        <v>157</v>
      </c>
      <c r="AT289" s="134" t="s">
        <v>66</v>
      </c>
      <c r="AU289" s="134" t="s">
        <v>67</v>
      </c>
      <c r="AY289" s="127" t="s">
        <v>150</v>
      </c>
      <c r="BK289" s="135">
        <f>BK290</f>
        <v>0</v>
      </c>
    </row>
    <row r="290" spans="1:65" s="12" customFormat="1" ht="22.9" customHeight="1">
      <c r="B290" s="126"/>
      <c r="D290" s="127" t="s">
        <v>66</v>
      </c>
      <c r="E290" s="136" t="s">
        <v>1170</v>
      </c>
      <c r="F290" s="136" t="s">
        <v>1169</v>
      </c>
      <c r="J290" s="137"/>
      <c r="L290" s="126"/>
      <c r="M290" s="130"/>
      <c r="N290" s="131"/>
      <c r="O290" s="131"/>
      <c r="P290" s="132">
        <f>SUM(P291:P295)</f>
        <v>0</v>
      </c>
      <c r="Q290" s="131"/>
      <c r="R290" s="132">
        <f>SUM(R291:R295)</f>
        <v>0</v>
      </c>
      <c r="S290" s="131"/>
      <c r="T290" s="133">
        <f>SUM(T291:T295)</f>
        <v>0</v>
      </c>
      <c r="AR290" s="127" t="s">
        <v>75</v>
      </c>
      <c r="AT290" s="134" t="s">
        <v>66</v>
      </c>
      <c r="AU290" s="134" t="s">
        <v>75</v>
      </c>
      <c r="AY290" s="127" t="s">
        <v>150</v>
      </c>
      <c r="BK290" s="135">
        <f>SUM(BK291:BK295)</f>
        <v>0</v>
      </c>
    </row>
    <row r="291" spans="1:65" s="2" customFormat="1" ht="16.5" customHeight="1">
      <c r="A291" s="26"/>
      <c r="B291" s="138"/>
      <c r="C291" s="139" t="s">
        <v>739</v>
      </c>
      <c r="D291" s="139" t="s">
        <v>153</v>
      </c>
      <c r="E291" s="140" t="s">
        <v>2236</v>
      </c>
      <c r="F291" s="141" t="s">
        <v>2237</v>
      </c>
      <c r="G291" s="142" t="s">
        <v>228</v>
      </c>
      <c r="H291" s="143">
        <v>1</v>
      </c>
      <c r="I291" s="144"/>
      <c r="J291" s="144"/>
      <c r="K291" s="145"/>
      <c r="L291" s="27"/>
      <c r="M291" s="146" t="s">
        <v>1</v>
      </c>
      <c r="N291" s="147" t="s">
        <v>33</v>
      </c>
      <c r="O291" s="148">
        <v>0</v>
      </c>
      <c r="P291" s="148">
        <f>O291*H291</f>
        <v>0</v>
      </c>
      <c r="Q291" s="148">
        <v>0</v>
      </c>
      <c r="R291" s="148">
        <f>Q291*H291</f>
        <v>0</v>
      </c>
      <c r="S291" s="148">
        <v>0</v>
      </c>
      <c r="T291" s="149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0" t="s">
        <v>157</v>
      </c>
      <c r="AT291" s="150" t="s">
        <v>153</v>
      </c>
      <c r="AU291" s="150" t="s">
        <v>158</v>
      </c>
      <c r="AY291" s="14" t="s">
        <v>150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4" t="s">
        <v>158</v>
      </c>
      <c r="BK291" s="151">
        <f>ROUND(I291*H291,2)</f>
        <v>0</v>
      </c>
      <c r="BL291" s="14" t="s">
        <v>157</v>
      </c>
      <c r="BM291" s="150" t="s">
        <v>903</v>
      </c>
    </row>
    <row r="292" spans="1:65" s="2" customFormat="1" ht="16.5" customHeight="1">
      <c r="A292" s="26"/>
      <c r="B292" s="138"/>
      <c r="C292" s="139" t="s">
        <v>460</v>
      </c>
      <c r="D292" s="139" t="s">
        <v>153</v>
      </c>
      <c r="E292" s="140" t="s">
        <v>2239</v>
      </c>
      <c r="F292" s="141" t="s">
        <v>2240</v>
      </c>
      <c r="G292" s="142" t="s">
        <v>554</v>
      </c>
      <c r="H292" s="143">
        <v>243.82300000000001</v>
      </c>
      <c r="I292" s="144"/>
      <c r="J292" s="144"/>
      <c r="K292" s="145"/>
      <c r="L292" s="27"/>
      <c r="M292" s="146" t="s">
        <v>1</v>
      </c>
      <c r="N292" s="147" t="s">
        <v>33</v>
      </c>
      <c r="O292" s="148">
        <v>0</v>
      </c>
      <c r="P292" s="148">
        <f>O292*H292</f>
        <v>0</v>
      </c>
      <c r="Q292" s="148">
        <v>0</v>
      </c>
      <c r="R292" s="148">
        <f>Q292*H292</f>
        <v>0</v>
      </c>
      <c r="S292" s="148">
        <v>0</v>
      </c>
      <c r="T292" s="149">
        <f>S292*H292</f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157</v>
      </c>
      <c r="AT292" s="150" t="s">
        <v>153</v>
      </c>
      <c r="AU292" s="150" t="s">
        <v>158</v>
      </c>
      <c r="AY292" s="14" t="s">
        <v>150</v>
      </c>
      <c r="BE292" s="151">
        <f>IF(N292="základná",J292,0)</f>
        <v>0</v>
      </c>
      <c r="BF292" s="151">
        <f>IF(N292="znížená",J292,0)</f>
        <v>0</v>
      </c>
      <c r="BG292" s="151">
        <f>IF(N292="zákl. prenesená",J292,0)</f>
        <v>0</v>
      </c>
      <c r="BH292" s="151">
        <f>IF(N292="zníž. prenesená",J292,0)</f>
        <v>0</v>
      </c>
      <c r="BI292" s="151">
        <f>IF(N292="nulová",J292,0)</f>
        <v>0</v>
      </c>
      <c r="BJ292" s="14" t="s">
        <v>158</v>
      </c>
      <c r="BK292" s="151">
        <f>ROUND(I292*H292,2)</f>
        <v>0</v>
      </c>
      <c r="BL292" s="14" t="s">
        <v>157</v>
      </c>
      <c r="BM292" s="150" t="s">
        <v>907</v>
      </c>
    </row>
    <row r="293" spans="1:65" s="2" customFormat="1" ht="16.5" customHeight="1">
      <c r="A293" s="26"/>
      <c r="B293" s="138"/>
      <c r="C293" s="139" t="s">
        <v>746</v>
      </c>
      <c r="D293" s="139" t="s">
        <v>153</v>
      </c>
      <c r="E293" s="140" t="s">
        <v>2243</v>
      </c>
      <c r="F293" s="141" t="s">
        <v>2244</v>
      </c>
      <c r="G293" s="142" t="s">
        <v>554</v>
      </c>
      <c r="H293" s="143">
        <v>91.4</v>
      </c>
      <c r="I293" s="144"/>
      <c r="J293" s="144"/>
      <c r="K293" s="145"/>
      <c r="L293" s="27"/>
      <c r="M293" s="146" t="s">
        <v>1</v>
      </c>
      <c r="N293" s="147" t="s">
        <v>33</v>
      </c>
      <c r="O293" s="148">
        <v>0</v>
      </c>
      <c r="P293" s="148">
        <f>O293*H293</f>
        <v>0</v>
      </c>
      <c r="Q293" s="148">
        <v>0</v>
      </c>
      <c r="R293" s="148">
        <f>Q293*H293</f>
        <v>0</v>
      </c>
      <c r="S293" s="148">
        <v>0</v>
      </c>
      <c r="T293" s="149">
        <f>S293*H293</f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0" t="s">
        <v>157</v>
      </c>
      <c r="AT293" s="150" t="s">
        <v>153</v>
      </c>
      <c r="AU293" s="150" t="s">
        <v>158</v>
      </c>
      <c r="AY293" s="14" t="s">
        <v>150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4" t="s">
        <v>158</v>
      </c>
      <c r="BK293" s="151">
        <f>ROUND(I293*H293,2)</f>
        <v>0</v>
      </c>
      <c r="BL293" s="14" t="s">
        <v>157</v>
      </c>
      <c r="BM293" s="150" t="s">
        <v>921</v>
      </c>
    </row>
    <row r="294" spans="1:65" s="2" customFormat="1" ht="16.5" customHeight="1">
      <c r="A294" s="26"/>
      <c r="B294" s="138"/>
      <c r="C294" s="139" t="s">
        <v>464</v>
      </c>
      <c r="D294" s="139" t="s">
        <v>153</v>
      </c>
      <c r="E294" s="140" t="s">
        <v>2246</v>
      </c>
      <c r="F294" s="141" t="s">
        <v>2287</v>
      </c>
      <c r="G294" s="142" t="s">
        <v>228</v>
      </c>
      <c r="H294" s="143">
        <v>1</v>
      </c>
      <c r="I294" s="144"/>
      <c r="J294" s="144"/>
      <c r="K294" s="145"/>
      <c r="L294" s="27"/>
      <c r="M294" s="146" t="s">
        <v>1</v>
      </c>
      <c r="N294" s="147" t="s">
        <v>33</v>
      </c>
      <c r="O294" s="148">
        <v>0</v>
      </c>
      <c r="P294" s="148">
        <f>O294*H294</f>
        <v>0</v>
      </c>
      <c r="Q294" s="148">
        <v>0</v>
      </c>
      <c r="R294" s="148">
        <f>Q294*H294</f>
        <v>0</v>
      </c>
      <c r="S294" s="148">
        <v>0</v>
      </c>
      <c r="T294" s="149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157</v>
      </c>
      <c r="AT294" s="150" t="s">
        <v>153</v>
      </c>
      <c r="AU294" s="150" t="s">
        <v>158</v>
      </c>
      <c r="AY294" s="14" t="s">
        <v>150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4" t="s">
        <v>158</v>
      </c>
      <c r="BK294" s="151">
        <f>ROUND(I294*H294,2)</f>
        <v>0</v>
      </c>
      <c r="BL294" s="14" t="s">
        <v>157</v>
      </c>
      <c r="BM294" s="150" t="s">
        <v>924</v>
      </c>
    </row>
    <row r="295" spans="1:65" s="2" customFormat="1" ht="21.75" customHeight="1">
      <c r="A295" s="26"/>
      <c r="B295" s="138"/>
      <c r="C295" s="139" t="s">
        <v>753</v>
      </c>
      <c r="D295" s="139" t="s">
        <v>153</v>
      </c>
      <c r="E295" s="140" t="s">
        <v>1172</v>
      </c>
      <c r="F295" s="141" t="s">
        <v>2288</v>
      </c>
      <c r="G295" s="142" t="s">
        <v>228</v>
      </c>
      <c r="H295" s="143">
        <v>1</v>
      </c>
      <c r="I295" s="144"/>
      <c r="J295" s="144"/>
      <c r="K295" s="145"/>
      <c r="L295" s="27"/>
      <c r="M295" s="162" t="s">
        <v>1</v>
      </c>
      <c r="N295" s="163" t="s">
        <v>33</v>
      </c>
      <c r="O295" s="164">
        <v>0</v>
      </c>
      <c r="P295" s="164">
        <f>O295*H295</f>
        <v>0</v>
      </c>
      <c r="Q295" s="164">
        <v>0</v>
      </c>
      <c r="R295" s="164">
        <f>Q295*H295</f>
        <v>0</v>
      </c>
      <c r="S295" s="164">
        <v>0</v>
      </c>
      <c r="T295" s="165">
        <f>S295*H295</f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0" t="s">
        <v>157</v>
      </c>
      <c r="AT295" s="150" t="s">
        <v>153</v>
      </c>
      <c r="AU295" s="150" t="s">
        <v>158</v>
      </c>
      <c r="AY295" s="14" t="s">
        <v>150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4" t="s">
        <v>158</v>
      </c>
      <c r="BK295" s="151">
        <f>ROUND(I295*H295,2)</f>
        <v>0</v>
      </c>
      <c r="BL295" s="14" t="s">
        <v>157</v>
      </c>
      <c r="BM295" s="150" t="s">
        <v>2289</v>
      </c>
    </row>
    <row r="296" spans="1:65" s="2" customFormat="1" ht="6.95" customHeight="1">
      <c r="A296" s="26"/>
      <c r="B296" s="41"/>
      <c r="C296" s="42"/>
      <c r="D296" s="42"/>
      <c r="E296" s="42"/>
      <c r="F296" s="42"/>
      <c r="G296" s="42"/>
      <c r="H296" s="42"/>
      <c r="I296" s="42"/>
      <c r="J296" s="42"/>
      <c r="K296" s="42"/>
      <c r="L296" s="27"/>
      <c r="M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</row>
  </sheetData>
  <autoFilter ref="C123:K295"/>
  <mergeCells count="11">
    <mergeCell ref="I120:J120"/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9"/>
  <sheetViews>
    <sheetView showGridLines="0" workbookViewId="0">
      <selection activeCell="I100" sqref="I1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91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2290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ROUND((SUM(BE125:BE178)),  2)</f>
        <v>0</v>
      </c>
      <c r="G33" s="26"/>
      <c r="H33" s="26"/>
      <c r="I33" s="95">
        <v>0.2</v>
      </c>
      <c r="J33" s="94">
        <f>ROUND(((SUM(BE125:BE178))*I33),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ROUND((SUM(BF125:BF178)),  2)</f>
        <v>0</v>
      </c>
      <c r="G34" s="26"/>
      <c r="H34" s="26"/>
      <c r="I34" s="95">
        <v>0.2</v>
      </c>
      <c r="J34" s="94">
        <f>ROUND(((SUM(BF125:BF178))*I34),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ROUND((SUM(BG125:BG178)),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ROUND((SUM(BH125:BH178)),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ROUND((SUM(BI125:BI178)),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06 - D5. Chladenie, vetranie 1.NP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1405</v>
      </c>
      <c r="E98" s="113"/>
      <c r="F98" s="113"/>
      <c r="G98" s="113"/>
      <c r="H98" s="113"/>
      <c r="I98" s="113"/>
      <c r="J98" s="114"/>
      <c r="L98" s="111"/>
    </row>
    <row r="99" spans="1:31" s="9" customFormat="1" ht="24.95" customHeight="1">
      <c r="B99" s="107"/>
      <c r="D99" s="108" t="s">
        <v>1176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11"/>
      <c r="D100" s="112" t="s">
        <v>2291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2292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2293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2294</v>
      </c>
      <c r="E103" s="113"/>
      <c r="F103" s="113"/>
      <c r="G103" s="113"/>
      <c r="H103" s="113"/>
      <c r="I103" s="113"/>
      <c r="J103" s="114"/>
      <c r="L103" s="111"/>
    </row>
    <row r="104" spans="1:31" s="9" customFormat="1" ht="24.95" customHeight="1">
      <c r="B104" s="107"/>
      <c r="D104" s="108" t="s">
        <v>1183</v>
      </c>
      <c r="E104" s="109"/>
      <c r="F104" s="109"/>
      <c r="G104" s="109"/>
      <c r="H104" s="109"/>
      <c r="I104" s="109"/>
      <c r="J104" s="110"/>
      <c r="L104" s="107"/>
    </row>
    <row r="105" spans="1:31" s="9" customFormat="1" ht="24.95" customHeight="1">
      <c r="B105" s="107"/>
      <c r="D105" s="108" t="s">
        <v>134</v>
      </c>
      <c r="E105" s="109"/>
      <c r="F105" s="109"/>
      <c r="G105" s="109"/>
      <c r="H105" s="109"/>
      <c r="I105" s="109"/>
      <c r="J105" s="110"/>
      <c r="L105" s="107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136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3" t="str">
        <f>E7</f>
        <v>Prestavba objektu AB TSM ul. Klčové Nové Mesto nad Váhom</v>
      </c>
      <c r="F115" s="204"/>
      <c r="G115" s="204"/>
      <c r="H115" s="204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99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93" t="str">
        <f>E9</f>
        <v>06 - D5. Chladenie, vetranie 1.NP</v>
      </c>
      <c r="F117" s="202"/>
      <c r="G117" s="202"/>
      <c r="H117" s="20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15</v>
      </c>
      <c r="D119" s="26"/>
      <c r="E119" s="26"/>
      <c r="F119" s="21" t="str">
        <f>F12</f>
        <v/>
      </c>
      <c r="G119" s="26"/>
      <c r="H119" s="26"/>
      <c r="I119" s="23" t="s">
        <v>17</v>
      </c>
      <c r="J119" s="49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18</v>
      </c>
      <c r="D121" s="26"/>
      <c r="E121" s="26"/>
      <c r="F121" s="21" t="str">
        <f>E15</f>
        <v xml:space="preserve"> </v>
      </c>
      <c r="G121" s="26"/>
      <c r="H121" s="26"/>
      <c r="I121" s="205" t="s">
        <v>2412</v>
      </c>
      <c r="J121" s="205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22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25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5"/>
      <c r="B124" s="116"/>
      <c r="C124" s="117" t="s">
        <v>137</v>
      </c>
      <c r="D124" s="118" t="s">
        <v>52</v>
      </c>
      <c r="E124" s="118" t="s">
        <v>48</v>
      </c>
      <c r="F124" s="118" t="s">
        <v>49</v>
      </c>
      <c r="G124" s="118" t="s">
        <v>138</v>
      </c>
      <c r="H124" s="118" t="s">
        <v>139</v>
      </c>
      <c r="I124" s="118" t="s">
        <v>140</v>
      </c>
      <c r="J124" s="119" t="s">
        <v>103</v>
      </c>
      <c r="K124" s="120" t="s">
        <v>141</v>
      </c>
      <c r="L124" s="121"/>
      <c r="M124" s="56" t="s">
        <v>1</v>
      </c>
      <c r="N124" s="57" t="s">
        <v>31</v>
      </c>
      <c r="O124" s="57" t="s">
        <v>142</v>
      </c>
      <c r="P124" s="57" t="s">
        <v>143</v>
      </c>
      <c r="Q124" s="57" t="s">
        <v>144</v>
      </c>
      <c r="R124" s="57" t="s">
        <v>145</v>
      </c>
      <c r="S124" s="57" t="s">
        <v>146</v>
      </c>
      <c r="T124" s="58" t="s">
        <v>147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65" s="2" customFormat="1" ht="22.9" customHeight="1">
      <c r="A125" s="26"/>
      <c r="B125" s="27"/>
      <c r="C125" s="63" t="s">
        <v>104</v>
      </c>
      <c r="D125" s="26"/>
      <c r="E125" s="26"/>
      <c r="F125" s="26"/>
      <c r="G125" s="26"/>
      <c r="H125" s="26"/>
      <c r="I125" s="26"/>
      <c r="J125" s="122">
        <f>BK125</f>
        <v>0</v>
      </c>
      <c r="K125" s="26"/>
      <c r="L125" s="27"/>
      <c r="M125" s="59"/>
      <c r="N125" s="50"/>
      <c r="O125" s="60"/>
      <c r="P125" s="123">
        <f>P126+P137+P173+P175</f>
        <v>0</v>
      </c>
      <c r="Q125" s="60"/>
      <c r="R125" s="123">
        <f>R126+R137+R173+R175</f>
        <v>0.51602999999999999</v>
      </c>
      <c r="S125" s="60"/>
      <c r="T125" s="124">
        <f>T126+T137+T173+T175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66</v>
      </c>
      <c r="AU125" s="14" t="s">
        <v>105</v>
      </c>
      <c r="BK125" s="125">
        <f>BK126+BK137+BK173+BK175</f>
        <v>0</v>
      </c>
    </row>
    <row r="126" spans="1:65" s="12" customFormat="1" ht="25.9" customHeight="1">
      <c r="B126" s="126"/>
      <c r="D126" s="127" t="s">
        <v>66</v>
      </c>
      <c r="E126" s="128" t="s">
        <v>1411</v>
      </c>
      <c r="F126" s="128" t="s">
        <v>1412</v>
      </c>
      <c r="J126" s="129"/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75</v>
      </c>
      <c r="AT126" s="134" t="s">
        <v>66</v>
      </c>
      <c r="AU126" s="134" t="s">
        <v>67</v>
      </c>
      <c r="AY126" s="127" t="s">
        <v>150</v>
      </c>
      <c r="BK126" s="135">
        <f>BK127</f>
        <v>0</v>
      </c>
    </row>
    <row r="127" spans="1:65" s="12" customFormat="1" ht="22.9" customHeight="1">
      <c r="B127" s="126"/>
      <c r="D127" s="127" t="s">
        <v>66</v>
      </c>
      <c r="E127" s="136" t="s">
        <v>187</v>
      </c>
      <c r="F127" s="136" t="s">
        <v>1413</v>
      </c>
      <c r="J127" s="137"/>
      <c r="L127" s="126"/>
      <c r="M127" s="130"/>
      <c r="N127" s="131"/>
      <c r="O127" s="131"/>
      <c r="P127" s="132">
        <f>SUM(P128:P136)</f>
        <v>0</v>
      </c>
      <c r="Q127" s="131"/>
      <c r="R127" s="132">
        <f>SUM(R128:R136)</f>
        <v>0</v>
      </c>
      <c r="S127" s="131"/>
      <c r="T127" s="133">
        <f>SUM(T128:T136)</f>
        <v>0</v>
      </c>
      <c r="AR127" s="127" t="s">
        <v>75</v>
      </c>
      <c r="AT127" s="134" t="s">
        <v>66</v>
      </c>
      <c r="AU127" s="134" t="s">
        <v>75</v>
      </c>
      <c r="AY127" s="127" t="s">
        <v>150</v>
      </c>
      <c r="BK127" s="135">
        <f>SUM(BK128:BK136)</f>
        <v>0</v>
      </c>
    </row>
    <row r="128" spans="1:65" s="2" customFormat="1" ht="21.75" customHeight="1">
      <c r="A128" s="26"/>
      <c r="B128" s="138"/>
      <c r="C128" s="139" t="s">
        <v>75</v>
      </c>
      <c r="D128" s="139" t="s">
        <v>153</v>
      </c>
      <c r="E128" s="140" t="s">
        <v>2295</v>
      </c>
      <c r="F128" s="141" t="s">
        <v>2296</v>
      </c>
      <c r="G128" s="142" t="s">
        <v>463</v>
      </c>
      <c r="H128" s="143">
        <v>2</v>
      </c>
      <c r="I128" s="144"/>
      <c r="J128" s="144"/>
      <c r="K128" s="145"/>
      <c r="L128" s="27"/>
      <c r="M128" s="146" t="s">
        <v>1</v>
      </c>
      <c r="N128" s="147" t="s">
        <v>33</v>
      </c>
      <c r="O128" s="148">
        <v>0</v>
      </c>
      <c r="P128" s="148">
        <f t="shared" ref="P128:P136" si="0">O128*H128</f>
        <v>0</v>
      </c>
      <c r="Q128" s="148">
        <v>0</v>
      </c>
      <c r="R128" s="148">
        <f t="shared" ref="R128:R136" si="1">Q128*H128</f>
        <v>0</v>
      </c>
      <c r="S128" s="148">
        <v>0</v>
      </c>
      <c r="T128" s="149">
        <f t="shared" ref="T128:T136" si="2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157</v>
      </c>
      <c r="AT128" s="150" t="s">
        <v>153</v>
      </c>
      <c r="AU128" s="150" t="s">
        <v>158</v>
      </c>
      <c r="AY128" s="14" t="s">
        <v>150</v>
      </c>
      <c r="BE128" s="151">
        <f t="shared" ref="BE128:BE136" si="3">IF(N128="základná",J128,0)</f>
        <v>0</v>
      </c>
      <c r="BF128" s="151">
        <f t="shared" ref="BF128:BF136" si="4">IF(N128="znížená",J128,0)</f>
        <v>0</v>
      </c>
      <c r="BG128" s="151">
        <f t="shared" ref="BG128:BG136" si="5">IF(N128="zákl. prenesená",J128,0)</f>
        <v>0</v>
      </c>
      <c r="BH128" s="151">
        <f t="shared" ref="BH128:BH136" si="6">IF(N128="zníž. prenesená",J128,0)</f>
        <v>0</v>
      </c>
      <c r="BI128" s="151">
        <f t="shared" ref="BI128:BI136" si="7">IF(N128="nulová",J128,0)</f>
        <v>0</v>
      </c>
      <c r="BJ128" s="14" t="s">
        <v>158</v>
      </c>
      <c r="BK128" s="151">
        <f t="shared" ref="BK128:BK136" si="8">ROUND(I128*H128,2)</f>
        <v>0</v>
      </c>
      <c r="BL128" s="14" t="s">
        <v>157</v>
      </c>
      <c r="BM128" s="150" t="s">
        <v>158</v>
      </c>
    </row>
    <row r="129" spans="1:65" s="2" customFormat="1" ht="33" customHeight="1">
      <c r="A129" s="26"/>
      <c r="B129" s="138"/>
      <c r="C129" s="139" t="s">
        <v>158</v>
      </c>
      <c r="D129" s="139" t="s">
        <v>153</v>
      </c>
      <c r="E129" s="140" t="s">
        <v>2297</v>
      </c>
      <c r="F129" s="141" t="s">
        <v>2298</v>
      </c>
      <c r="G129" s="142" t="s">
        <v>463</v>
      </c>
      <c r="H129" s="143">
        <v>6</v>
      </c>
      <c r="I129" s="144"/>
      <c r="J129" s="144"/>
      <c r="K129" s="145"/>
      <c r="L129" s="27"/>
      <c r="M129" s="146" t="s">
        <v>1</v>
      </c>
      <c r="N129" s="147" t="s">
        <v>33</v>
      </c>
      <c r="O129" s="148">
        <v>0</v>
      </c>
      <c r="P129" s="148">
        <f t="shared" si="0"/>
        <v>0</v>
      </c>
      <c r="Q129" s="148">
        <v>0</v>
      </c>
      <c r="R129" s="148">
        <f t="shared" si="1"/>
        <v>0</v>
      </c>
      <c r="S129" s="148">
        <v>0</v>
      </c>
      <c r="T129" s="149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157</v>
      </c>
      <c r="AT129" s="150" t="s">
        <v>153</v>
      </c>
      <c r="AU129" s="150" t="s">
        <v>158</v>
      </c>
      <c r="AY129" s="14" t="s">
        <v>150</v>
      </c>
      <c r="BE129" s="151">
        <f t="shared" si="3"/>
        <v>0</v>
      </c>
      <c r="BF129" s="151">
        <f t="shared" si="4"/>
        <v>0</v>
      </c>
      <c r="BG129" s="151">
        <f t="shared" si="5"/>
        <v>0</v>
      </c>
      <c r="BH129" s="151">
        <f t="shared" si="6"/>
        <v>0</v>
      </c>
      <c r="BI129" s="151">
        <f t="shared" si="7"/>
        <v>0</v>
      </c>
      <c r="BJ129" s="14" t="s">
        <v>158</v>
      </c>
      <c r="BK129" s="151">
        <f t="shared" si="8"/>
        <v>0</v>
      </c>
      <c r="BL129" s="14" t="s">
        <v>157</v>
      </c>
      <c r="BM129" s="150" t="s">
        <v>157</v>
      </c>
    </row>
    <row r="130" spans="1:65" s="2" customFormat="1" ht="33" customHeight="1">
      <c r="A130" s="26"/>
      <c r="B130" s="138"/>
      <c r="C130" s="139" t="s">
        <v>161</v>
      </c>
      <c r="D130" s="139" t="s">
        <v>153</v>
      </c>
      <c r="E130" s="140" t="s">
        <v>2299</v>
      </c>
      <c r="F130" s="141" t="s">
        <v>2300</v>
      </c>
      <c r="G130" s="142" t="s">
        <v>463</v>
      </c>
      <c r="H130" s="143">
        <v>2</v>
      </c>
      <c r="I130" s="144"/>
      <c r="J130" s="144"/>
      <c r="K130" s="145"/>
      <c r="L130" s="27"/>
      <c r="M130" s="146" t="s">
        <v>1</v>
      </c>
      <c r="N130" s="147" t="s">
        <v>33</v>
      </c>
      <c r="O130" s="148">
        <v>0</v>
      </c>
      <c r="P130" s="148">
        <f t="shared" si="0"/>
        <v>0</v>
      </c>
      <c r="Q130" s="148">
        <v>0</v>
      </c>
      <c r="R130" s="148">
        <f t="shared" si="1"/>
        <v>0</v>
      </c>
      <c r="S130" s="148">
        <v>0</v>
      </c>
      <c r="T130" s="149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157</v>
      </c>
      <c r="AT130" s="150" t="s">
        <v>153</v>
      </c>
      <c r="AU130" s="150" t="s">
        <v>158</v>
      </c>
      <c r="AY130" s="14" t="s">
        <v>150</v>
      </c>
      <c r="BE130" s="151">
        <f t="shared" si="3"/>
        <v>0</v>
      </c>
      <c r="BF130" s="151">
        <f t="shared" si="4"/>
        <v>0</v>
      </c>
      <c r="BG130" s="151">
        <f t="shared" si="5"/>
        <v>0</v>
      </c>
      <c r="BH130" s="151">
        <f t="shared" si="6"/>
        <v>0</v>
      </c>
      <c r="BI130" s="151">
        <f t="shared" si="7"/>
        <v>0</v>
      </c>
      <c r="BJ130" s="14" t="s">
        <v>158</v>
      </c>
      <c r="BK130" s="151">
        <f t="shared" si="8"/>
        <v>0</v>
      </c>
      <c r="BL130" s="14" t="s">
        <v>157</v>
      </c>
      <c r="BM130" s="150" t="s">
        <v>164</v>
      </c>
    </row>
    <row r="131" spans="1:65" s="2" customFormat="1" ht="21.75" customHeight="1">
      <c r="A131" s="26"/>
      <c r="B131" s="138"/>
      <c r="C131" s="139" t="s">
        <v>157</v>
      </c>
      <c r="D131" s="139" t="s">
        <v>153</v>
      </c>
      <c r="E131" s="140" t="s">
        <v>1414</v>
      </c>
      <c r="F131" s="141" t="s">
        <v>1415</v>
      </c>
      <c r="G131" s="142" t="s">
        <v>173</v>
      </c>
      <c r="H131" s="143">
        <v>0.73599999999999999</v>
      </c>
      <c r="I131" s="144"/>
      <c r="J131" s="144"/>
      <c r="K131" s="145"/>
      <c r="L131" s="27"/>
      <c r="M131" s="146" t="s">
        <v>1</v>
      </c>
      <c r="N131" s="147" t="s">
        <v>33</v>
      </c>
      <c r="O131" s="148">
        <v>0</v>
      </c>
      <c r="P131" s="148">
        <f t="shared" si="0"/>
        <v>0</v>
      </c>
      <c r="Q131" s="148">
        <v>0</v>
      </c>
      <c r="R131" s="148">
        <f t="shared" si="1"/>
        <v>0</v>
      </c>
      <c r="S131" s="148">
        <v>0</v>
      </c>
      <c r="T131" s="149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157</v>
      </c>
      <c r="AT131" s="150" t="s">
        <v>153</v>
      </c>
      <c r="AU131" s="150" t="s">
        <v>158</v>
      </c>
      <c r="AY131" s="14" t="s">
        <v>150</v>
      </c>
      <c r="BE131" s="151">
        <f t="shared" si="3"/>
        <v>0</v>
      </c>
      <c r="BF131" s="151">
        <f t="shared" si="4"/>
        <v>0</v>
      </c>
      <c r="BG131" s="151">
        <f t="shared" si="5"/>
        <v>0</v>
      </c>
      <c r="BH131" s="151">
        <f t="shared" si="6"/>
        <v>0</v>
      </c>
      <c r="BI131" s="151">
        <f t="shared" si="7"/>
        <v>0</v>
      </c>
      <c r="BJ131" s="14" t="s">
        <v>158</v>
      </c>
      <c r="BK131" s="151">
        <f t="shared" si="8"/>
        <v>0</v>
      </c>
      <c r="BL131" s="14" t="s">
        <v>157</v>
      </c>
      <c r="BM131" s="150" t="s">
        <v>169</v>
      </c>
    </row>
    <row r="132" spans="1:65" s="2" customFormat="1" ht="21.75" customHeight="1">
      <c r="A132" s="26"/>
      <c r="B132" s="138"/>
      <c r="C132" s="139" t="s">
        <v>170</v>
      </c>
      <c r="D132" s="139" t="s">
        <v>153</v>
      </c>
      <c r="E132" s="140" t="s">
        <v>1416</v>
      </c>
      <c r="F132" s="141" t="s">
        <v>1417</v>
      </c>
      <c r="G132" s="142" t="s">
        <v>173</v>
      </c>
      <c r="H132" s="143">
        <v>0.73599999999999999</v>
      </c>
      <c r="I132" s="144"/>
      <c r="J132" s="144"/>
      <c r="K132" s="145"/>
      <c r="L132" s="27"/>
      <c r="M132" s="146" t="s">
        <v>1</v>
      </c>
      <c r="N132" s="147" t="s">
        <v>33</v>
      </c>
      <c r="O132" s="148">
        <v>0</v>
      </c>
      <c r="P132" s="148">
        <f t="shared" si="0"/>
        <v>0</v>
      </c>
      <c r="Q132" s="148">
        <v>0</v>
      </c>
      <c r="R132" s="148">
        <f t="shared" si="1"/>
        <v>0</v>
      </c>
      <c r="S132" s="148">
        <v>0</v>
      </c>
      <c r="T132" s="149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157</v>
      </c>
      <c r="AT132" s="150" t="s">
        <v>153</v>
      </c>
      <c r="AU132" s="150" t="s">
        <v>158</v>
      </c>
      <c r="AY132" s="14" t="s">
        <v>150</v>
      </c>
      <c r="BE132" s="151">
        <f t="shared" si="3"/>
        <v>0</v>
      </c>
      <c r="BF132" s="151">
        <f t="shared" si="4"/>
        <v>0</v>
      </c>
      <c r="BG132" s="151">
        <f t="shared" si="5"/>
        <v>0</v>
      </c>
      <c r="BH132" s="151">
        <f t="shared" si="6"/>
        <v>0</v>
      </c>
      <c r="BI132" s="151">
        <f t="shared" si="7"/>
        <v>0</v>
      </c>
      <c r="BJ132" s="14" t="s">
        <v>158</v>
      </c>
      <c r="BK132" s="151">
        <f t="shared" si="8"/>
        <v>0</v>
      </c>
      <c r="BL132" s="14" t="s">
        <v>157</v>
      </c>
      <c r="BM132" s="150" t="s">
        <v>174</v>
      </c>
    </row>
    <row r="133" spans="1:65" s="2" customFormat="1" ht="21.75" customHeight="1">
      <c r="A133" s="26"/>
      <c r="B133" s="138"/>
      <c r="C133" s="139" t="s">
        <v>164</v>
      </c>
      <c r="D133" s="139" t="s">
        <v>153</v>
      </c>
      <c r="E133" s="140" t="s">
        <v>1418</v>
      </c>
      <c r="F133" s="141" t="s">
        <v>1419</v>
      </c>
      <c r="G133" s="142" t="s">
        <v>173</v>
      </c>
      <c r="H133" s="143">
        <v>0.73599999999999999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si="0"/>
        <v>0</v>
      </c>
      <c r="Q133" s="148">
        <v>0</v>
      </c>
      <c r="R133" s="148">
        <f t="shared" si="1"/>
        <v>0</v>
      </c>
      <c r="S133" s="148">
        <v>0</v>
      </c>
      <c r="T133" s="149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157</v>
      </c>
      <c r="AT133" s="150" t="s">
        <v>153</v>
      </c>
      <c r="AU133" s="150" t="s">
        <v>158</v>
      </c>
      <c r="AY133" s="14" t="s">
        <v>150</v>
      </c>
      <c r="BE133" s="151">
        <f t="shared" si="3"/>
        <v>0</v>
      </c>
      <c r="BF133" s="151">
        <f t="shared" si="4"/>
        <v>0</v>
      </c>
      <c r="BG133" s="151">
        <f t="shared" si="5"/>
        <v>0</v>
      </c>
      <c r="BH133" s="151">
        <f t="shared" si="6"/>
        <v>0</v>
      </c>
      <c r="BI133" s="151">
        <f t="shared" si="7"/>
        <v>0</v>
      </c>
      <c r="BJ133" s="14" t="s">
        <v>158</v>
      </c>
      <c r="BK133" s="151">
        <f t="shared" si="8"/>
        <v>0</v>
      </c>
      <c r="BL133" s="14" t="s">
        <v>157</v>
      </c>
      <c r="BM133" s="150" t="s">
        <v>179</v>
      </c>
    </row>
    <row r="134" spans="1:65" s="2" customFormat="1" ht="21.75" customHeight="1">
      <c r="A134" s="26"/>
      <c r="B134" s="138"/>
      <c r="C134" s="139" t="s">
        <v>180</v>
      </c>
      <c r="D134" s="139" t="s">
        <v>153</v>
      </c>
      <c r="E134" s="140" t="s">
        <v>1420</v>
      </c>
      <c r="F134" s="141" t="s">
        <v>1421</v>
      </c>
      <c r="G134" s="142" t="s">
        <v>173</v>
      </c>
      <c r="H134" s="143">
        <v>6.6239999999999997</v>
      </c>
      <c r="I134" s="144"/>
      <c r="J134" s="144"/>
      <c r="K134" s="145"/>
      <c r="L134" s="27"/>
      <c r="M134" s="146" t="s">
        <v>1</v>
      </c>
      <c r="N134" s="147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157</v>
      </c>
      <c r="AT134" s="150" t="s">
        <v>153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157</v>
      </c>
      <c r="BM134" s="150" t="s">
        <v>183</v>
      </c>
    </row>
    <row r="135" spans="1:65" s="2" customFormat="1" ht="21.75" customHeight="1">
      <c r="A135" s="26"/>
      <c r="B135" s="138"/>
      <c r="C135" s="139" t="s">
        <v>169</v>
      </c>
      <c r="D135" s="139" t="s">
        <v>153</v>
      </c>
      <c r="E135" s="140" t="s">
        <v>1422</v>
      </c>
      <c r="F135" s="141" t="s">
        <v>1423</v>
      </c>
      <c r="G135" s="142" t="s">
        <v>173</v>
      </c>
      <c r="H135" s="143">
        <v>0.73599999999999999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157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157</v>
      </c>
      <c r="BM135" s="150" t="s">
        <v>186</v>
      </c>
    </row>
    <row r="136" spans="1:65" s="2" customFormat="1" ht="21.75" customHeight="1">
      <c r="A136" s="26"/>
      <c r="B136" s="138"/>
      <c r="C136" s="139" t="s">
        <v>187</v>
      </c>
      <c r="D136" s="139" t="s">
        <v>153</v>
      </c>
      <c r="E136" s="140" t="s">
        <v>2301</v>
      </c>
      <c r="F136" s="141" t="s">
        <v>2302</v>
      </c>
      <c r="G136" s="142" t="s">
        <v>173</v>
      </c>
      <c r="H136" s="143">
        <v>0.73599999999999999</v>
      </c>
      <c r="I136" s="144"/>
      <c r="J136" s="144"/>
      <c r="K136" s="145"/>
      <c r="L136" s="27"/>
      <c r="M136" s="146" t="s">
        <v>1</v>
      </c>
      <c r="N136" s="147" t="s">
        <v>33</v>
      </c>
      <c r="O136" s="148">
        <v>0</v>
      </c>
      <c r="P136" s="148">
        <f t="shared" si="0"/>
        <v>0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157</v>
      </c>
      <c r="AT136" s="150" t="s">
        <v>153</v>
      </c>
      <c r="AU136" s="150" t="s">
        <v>158</v>
      </c>
      <c r="AY136" s="14" t="s">
        <v>150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158</v>
      </c>
      <c r="BK136" s="151">
        <f t="shared" si="8"/>
        <v>0</v>
      </c>
      <c r="BL136" s="14" t="s">
        <v>157</v>
      </c>
      <c r="BM136" s="150" t="s">
        <v>192</v>
      </c>
    </row>
    <row r="137" spans="1:65" s="12" customFormat="1" ht="25.9" customHeight="1">
      <c r="B137" s="126"/>
      <c r="D137" s="127" t="s">
        <v>66</v>
      </c>
      <c r="E137" s="128" t="s">
        <v>1172</v>
      </c>
      <c r="F137" s="128" t="s">
        <v>1184</v>
      </c>
      <c r="J137" s="129"/>
      <c r="L137" s="126"/>
      <c r="M137" s="130"/>
      <c r="N137" s="131"/>
      <c r="O137" s="131"/>
      <c r="P137" s="132">
        <f>P138+P147+P149+P171</f>
        <v>0</v>
      </c>
      <c r="Q137" s="131"/>
      <c r="R137" s="132">
        <f>R138+R147+R149+R171</f>
        <v>0.51602999999999999</v>
      </c>
      <c r="S137" s="131"/>
      <c r="T137" s="133">
        <f>T138+T147+T149+T171</f>
        <v>0</v>
      </c>
      <c r="AR137" s="127" t="s">
        <v>158</v>
      </c>
      <c r="AT137" s="134" t="s">
        <v>66</v>
      </c>
      <c r="AU137" s="134" t="s">
        <v>67</v>
      </c>
      <c r="AY137" s="127" t="s">
        <v>150</v>
      </c>
      <c r="BK137" s="135">
        <f>BK138+BK147+BK149+BK171</f>
        <v>0</v>
      </c>
    </row>
    <row r="138" spans="1:65" s="12" customFormat="1" ht="22.9" customHeight="1">
      <c r="B138" s="126"/>
      <c r="D138" s="127" t="s">
        <v>66</v>
      </c>
      <c r="E138" s="136" t="s">
        <v>1428</v>
      </c>
      <c r="F138" s="136" t="s">
        <v>2303</v>
      </c>
      <c r="J138" s="137"/>
      <c r="L138" s="126"/>
      <c r="M138" s="130"/>
      <c r="N138" s="131"/>
      <c r="O138" s="131"/>
      <c r="P138" s="132">
        <f>SUM(P139:P146)</f>
        <v>0</v>
      </c>
      <c r="Q138" s="131"/>
      <c r="R138" s="132">
        <f>SUM(R139:R146)</f>
        <v>0.39200000000000002</v>
      </c>
      <c r="S138" s="131"/>
      <c r="T138" s="133">
        <f>SUM(T139:T146)</f>
        <v>0</v>
      </c>
      <c r="AR138" s="127" t="s">
        <v>158</v>
      </c>
      <c r="AT138" s="134" t="s">
        <v>66</v>
      </c>
      <c r="AU138" s="134" t="s">
        <v>75</v>
      </c>
      <c r="AY138" s="127" t="s">
        <v>150</v>
      </c>
      <c r="BK138" s="135">
        <f>SUM(BK139:BK146)</f>
        <v>0</v>
      </c>
    </row>
    <row r="139" spans="1:65" s="2" customFormat="1" ht="16.5" customHeight="1">
      <c r="A139" s="26"/>
      <c r="B139" s="138"/>
      <c r="C139" s="139" t="s">
        <v>174</v>
      </c>
      <c r="D139" s="139" t="s">
        <v>153</v>
      </c>
      <c r="E139" s="140" t="s">
        <v>2304</v>
      </c>
      <c r="F139" s="141" t="s">
        <v>2305</v>
      </c>
      <c r="G139" s="142" t="s">
        <v>205</v>
      </c>
      <c r="H139" s="143">
        <v>100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ref="P139:P146" si="9">O139*H139</f>
        <v>0</v>
      </c>
      <c r="Q139" s="148">
        <v>4.8999999999999998E-4</v>
      </c>
      <c r="R139" s="148">
        <f t="shared" ref="R139:R146" si="10">Q139*H139</f>
        <v>4.9000000000000002E-2</v>
      </c>
      <c r="S139" s="148">
        <v>0</v>
      </c>
      <c r="T139" s="149">
        <f t="shared" ref="T139:T146" si="11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186</v>
      </c>
      <c r="AT139" s="150" t="s">
        <v>153</v>
      </c>
      <c r="AU139" s="150" t="s">
        <v>158</v>
      </c>
      <c r="AY139" s="14" t="s">
        <v>150</v>
      </c>
      <c r="BE139" s="151">
        <f t="shared" ref="BE139:BE146" si="12">IF(N139="základná",J139,0)</f>
        <v>0</v>
      </c>
      <c r="BF139" s="151">
        <f t="shared" ref="BF139:BF146" si="13">IF(N139="znížená",J139,0)</f>
        <v>0</v>
      </c>
      <c r="BG139" s="151">
        <f t="shared" ref="BG139:BG146" si="14">IF(N139="zákl. prenesená",J139,0)</f>
        <v>0</v>
      </c>
      <c r="BH139" s="151">
        <f t="shared" ref="BH139:BH146" si="15">IF(N139="zníž. prenesená",J139,0)</f>
        <v>0</v>
      </c>
      <c r="BI139" s="151">
        <f t="shared" ref="BI139:BI146" si="16">IF(N139="nulová",J139,0)</f>
        <v>0</v>
      </c>
      <c r="BJ139" s="14" t="s">
        <v>158</v>
      </c>
      <c r="BK139" s="151">
        <f t="shared" ref="BK139:BK146" si="17">ROUND(I139*H139,2)</f>
        <v>0</v>
      </c>
      <c r="BL139" s="14" t="s">
        <v>186</v>
      </c>
      <c r="BM139" s="150" t="s">
        <v>7</v>
      </c>
    </row>
    <row r="140" spans="1:65" s="2" customFormat="1" ht="16.5" customHeight="1">
      <c r="A140" s="26"/>
      <c r="B140" s="138"/>
      <c r="C140" s="139" t="s">
        <v>195</v>
      </c>
      <c r="D140" s="139" t="s">
        <v>153</v>
      </c>
      <c r="E140" s="140" t="s">
        <v>2306</v>
      </c>
      <c r="F140" s="141" t="s">
        <v>2307</v>
      </c>
      <c r="G140" s="142" t="s">
        <v>205</v>
      </c>
      <c r="H140" s="143">
        <v>100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 t="shared" si="9"/>
        <v>0</v>
      </c>
      <c r="Q140" s="148">
        <v>4.8999999999999998E-4</v>
      </c>
      <c r="R140" s="148">
        <f t="shared" si="10"/>
        <v>4.9000000000000002E-2</v>
      </c>
      <c r="S140" s="148">
        <v>0</v>
      </c>
      <c r="T140" s="149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186</v>
      </c>
      <c r="AT140" s="150" t="s">
        <v>153</v>
      </c>
      <c r="AU140" s="150" t="s">
        <v>158</v>
      </c>
      <c r="AY140" s="14" t="s">
        <v>150</v>
      </c>
      <c r="BE140" s="151">
        <f t="shared" si="12"/>
        <v>0</v>
      </c>
      <c r="BF140" s="151">
        <f t="shared" si="13"/>
        <v>0</v>
      </c>
      <c r="BG140" s="151">
        <f t="shared" si="14"/>
        <v>0</v>
      </c>
      <c r="BH140" s="151">
        <f t="shared" si="15"/>
        <v>0</v>
      </c>
      <c r="BI140" s="151">
        <f t="shared" si="16"/>
        <v>0</v>
      </c>
      <c r="BJ140" s="14" t="s">
        <v>158</v>
      </c>
      <c r="BK140" s="151">
        <f t="shared" si="17"/>
        <v>0</v>
      </c>
      <c r="BL140" s="14" t="s">
        <v>186</v>
      </c>
      <c r="BM140" s="150" t="s">
        <v>198</v>
      </c>
    </row>
    <row r="141" spans="1:65" s="2" customFormat="1" ht="16.5" customHeight="1">
      <c r="A141" s="26"/>
      <c r="B141" s="138"/>
      <c r="C141" s="139" t="s">
        <v>179</v>
      </c>
      <c r="D141" s="139" t="s">
        <v>153</v>
      </c>
      <c r="E141" s="140" t="s">
        <v>2308</v>
      </c>
      <c r="F141" s="141" t="s">
        <v>2309</v>
      </c>
      <c r="G141" s="142" t="s">
        <v>205</v>
      </c>
      <c r="H141" s="143">
        <v>200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 t="shared" si="9"/>
        <v>0</v>
      </c>
      <c r="Q141" s="148">
        <v>4.8999999999999998E-4</v>
      </c>
      <c r="R141" s="148">
        <f t="shared" si="10"/>
        <v>9.8000000000000004E-2</v>
      </c>
      <c r="S141" s="148">
        <v>0</v>
      </c>
      <c r="T141" s="149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153</v>
      </c>
      <c r="AU141" s="150" t="s">
        <v>158</v>
      </c>
      <c r="AY141" s="14" t="s">
        <v>150</v>
      </c>
      <c r="BE141" s="151">
        <f t="shared" si="12"/>
        <v>0</v>
      </c>
      <c r="BF141" s="151">
        <f t="shared" si="13"/>
        <v>0</v>
      </c>
      <c r="BG141" s="151">
        <f t="shared" si="14"/>
        <v>0</v>
      </c>
      <c r="BH141" s="151">
        <f t="shared" si="15"/>
        <v>0</v>
      </c>
      <c r="BI141" s="151">
        <f t="shared" si="16"/>
        <v>0</v>
      </c>
      <c r="BJ141" s="14" t="s">
        <v>158</v>
      </c>
      <c r="BK141" s="151">
        <f t="shared" si="17"/>
        <v>0</v>
      </c>
      <c r="BL141" s="14" t="s">
        <v>186</v>
      </c>
      <c r="BM141" s="150" t="s">
        <v>2310</v>
      </c>
    </row>
    <row r="142" spans="1:65" s="2" customFormat="1" ht="16.5" customHeight="1">
      <c r="A142" s="26"/>
      <c r="B142" s="138"/>
      <c r="C142" s="139" t="s">
        <v>202</v>
      </c>
      <c r="D142" s="139" t="s">
        <v>153</v>
      </c>
      <c r="E142" s="140" t="s">
        <v>2311</v>
      </c>
      <c r="F142" s="141" t="s">
        <v>2312</v>
      </c>
      <c r="G142" s="142" t="s">
        <v>205</v>
      </c>
      <c r="H142" s="143">
        <v>200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 t="shared" si="9"/>
        <v>0</v>
      </c>
      <c r="Q142" s="148">
        <v>4.8999999999999998E-4</v>
      </c>
      <c r="R142" s="148">
        <f t="shared" si="10"/>
        <v>9.8000000000000004E-2</v>
      </c>
      <c r="S142" s="148">
        <v>0</v>
      </c>
      <c r="T142" s="149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153</v>
      </c>
      <c r="AU142" s="150" t="s">
        <v>158</v>
      </c>
      <c r="AY142" s="14" t="s">
        <v>150</v>
      </c>
      <c r="BE142" s="151">
        <f t="shared" si="12"/>
        <v>0</v>
      </c>
      <c r="BF142" s="151">
        <f t="shared" si="13"/>
        <v>0</v>
      </c>
      <c r="BG142" s="151">
        <f t="shared" si="14"/>
        <v>0</v>
      </c>
      <c r="BH142" s="151">
        <f t="shared" si="15"/>
        <v>0</v>
      </c>
      <c r="BI142" s="151">
        <f t="shared" si="16"/>
        <v>0</v>
      </c>
      <c r="BJ142" s="14" t="s">
        <v>158</v>
      </c>
      <c r="BK142" s="151">
        <f t="shared" si="17"/>
        <v>0</v>
      </c>
      <c r="BL142" s="14" t="s">
        <v>186</v>
      </c>
      <c r="BM142" s="150" t="s">
        <v>2313</v>
      </c>
    </row>
    <row r="143" spans="1:65" s="2" customFormat="1" ht="16.5" customHeight="1">
      <c r="A143" s="26"/>
      <c r="B143" s="138"/>
      <c r="C143" s="139" t="s">
        <v>183</v>
      </c>
      <c r="D143" s="139" t="s">
        <v>153</v>
      </c>
      <c r="E143" s="140" t="s">
        <v>2314</v>
      </c>
      <c r="F143" s="141" t="s">
        <v>2315</v>
      </c>
      <c r="G143" s="142" t="s">
        <v>205</v>
      </c>
      <c r="H143" s="143">
        <v>200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9"/>
        <v>0</v>
      </c>
      <c r="Q143" s="148">
        <v>4.8999999999999998E-4</v>
      </c>
      <c r="R143" s="148">
        <f t="shared" si="10"/>
        <v>9.8000000000000004E-2</v>
      </c>
      <c r="S143" s="148">
        <v>0</v>
      </c>
      <c r="T143" s="149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186</v>
      </c>
      <c r="AT143" s="150" t="s">
        <v>153</v>
      </c>
      <c r="AU143" s="150" t="s">
        <v>158</v>
      </c>
      <c r="AY143" s="14" t="s">
        <v>150</v>
      </c>
      <c r="BE143" s="151">
        <f t="shared" si="12"/>
        <v>0</v>
      </c>
      <c r="BF143" s="151">
        <f t="shared" si="13"/>
        <v>0</v>
      </c>
      <c r="BG143" s="151">
        <f t="shared" si="14"/>
        <v>0</v>
      </c>
      <c r="BH143" s="151">
        <f t="shared" si="15"/>
        <v>0</v>
      </c>
      <c r="BI143" s="151">
        <f t="shared" si="16"/>
        <v>0</v>
      </c>
      <c r="BJ143" s="14" t="s">
        <v>158</v>
      </c>
      <c r="BK143" s="151">
        <f t="shared" si="17"/>
        <v>0</v>
      </c>
      <c r="BL143" s="14" t="s">
        <v>186</v>
      </c>
      <c r="BM143" s="150" t="s">
        <v>2316</v>
      </c>
    </row>
    <row r="144" spans="1:65" s="2" customFormat="1" ht="21.75" customHeight="1">
      <c r="A144" s="26"/>
      <c r="B144" s="138"/>
      <c r="C144" s="139" t="s">
        <v>210</v>
      </c>
      <c r="D144" s="139" t="s">
        <v>153</v>
      </c>
      <c r="E144" s="140" t="s">
        <v>2317</v>
      </c>
      <c r="F144" s="141" t="s">
        <v>2318</v>
      </c>
      <c r="G144" s="142" t="s">
        <v>205</v>
      </c>
      <c r="H144" s="143">
        <v>200</v>
      </c>
      <c r="I144" s="144"/>
      <c r="J144" s="144"/>
      <c r="K144" s="145"/>
      <c r="L144" s="27"/>
      <c r="M144" s="146" t="s">
        <v>1</v>
      </c>
      <c r="N144" s="147" t="s">
        <v>33</v>
      </c>
      <c r="O144" s="148">
        <v>0</v>
      </c>
      <c r="P144" s="148">
        <f t="shared" si="9"/>
        <v>0</v>
      </c>
      <c r="Q144" s="148">
        <v>0</v>
      </c>
      <c r="R144" s="148">
        <f t="shared" si="10"/>
        <v>0</v>
      </c>
      <c r="S144" s="148">
        <v>0</v>
      </c>
      <c r="T144" s="149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186</v>
      </c>
      <c r="AT144" s="150" t="s">
        <v>153</v>
      </c>
      <c r="AU144" s="150" t="s">
        <v>158</v>
      </c>
      <c r="AY144" s="14" t="s">
        <v>150</v>
      </c>
      <c r="BE144" s="151">
        <f t="shared" si="12"/>
        <v>0</v>
      </c>
      <c r="BF144" s="151">
        <f t="shared" si="13"/>
        <v>0</v>
      </c>
      <c r="BG144" s="151">
        <f t="shared" si="14"/>
        <v>0</v>
      </c>
      <c r="BH144" s="151">
        <f t="shared" si="15"/>
        <v>0</v>
      </c>
      <c r="BI144" s="151">
        <f t="shared" si="16"/>
        <v>0</v>
      </c>
      <c r="BJ144" s="14" t="s">
        <v>158</v>
      </c>
      <c r="BK144" s="151">
        <f t="shared" si="17"/>
        <v>0</v>
      </c>
      <c r="BL144" s="14" t="s">
        <v>186</v>
      </c>
      <c r="BM144" s="150" t="s">
        <v>201</v>
      </c>
    </row>
    <row r="145" spans="1:65" s="2" customFormat="1" ht="16.5" customHeight="1">
      <c r="A145" s="26"/>
      <c r="B145" s="138"/>
      <c r="C145" s="139" t="s">
        <v>186</v>
      </c>
      <c r="D145" s="139" t="s">
        <v>153</v>
      </c>
      <c r="E145" s="140" t="s">
        <v>2319</v>
      </c>
      <c r="F145" s="141" t="s">
        <v>1437</v>
      </c>
      <c r="G145" s="142" t="s">
        <v>205</v>
      </c>
      <c r="H145" s="143">
        <v>200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9"/>
        <v>0</v>
      </c>
      <c r="Q145" s="148">
        <v>0</v>
      </c>
      <c r="R145" s="148">
        <f t="shared" si="10"/>
        <v>0</v>
      </c>
      <c r="S145" s="148">
        <v>0</v>
      </c>
      <c r="T145" s="149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186</v>
      </c>
      <c r="AT145" s="150" t="s">
        <v>153</v>
      </c>
      <c r="AU145" s="150" t="s">
        <v>158</v>
      </c>
      <c r="AY145" s="14" t="s">
        <v>150</v>
      </c>
      <c r="BE145" s="151">
        <f t="shared" si="12"/>
        <v>0</v>
      </c>
      <c r="BF145" s="151">
        <f t="shared" si="13"/>
        <v>0</v>
      </c>
      <c r="BG145" s="151">
        <f t="shared" si="14"/>
        <v>0</v>
      </c>
      <c r="BH145" s="151">
        <f t="shared" si="15"/>
        <v>0</v>
      </c>
      <c r="BI145" s="151">
        <f t="shared" si="16"/>
        <v>0</v>
      </c>
      <c r="BJ145" s="14" t="s">
        <v>158</v>
      </c>
      <c r="BK145" s="151">
        <f t="shared" si="17"/>
        <v>0</v>
      </c>
      <c r="BL145" s="14" t="s">
        <v>186</v>
      </c>
      <c r="BM145" s="150" t="s">
        <v>2320</v>
      </c>
    </row>
    <row r="146" spans="1:65" s="2" customFormat="1" ht="21.75" customHeight="1">
      <c r="A146" s="26"/>
      <c r="B146" s="138"/>
      <c r="C146" s="139" t="s">
        <v>217</v>
      </c>
      <c r="D146" s="139" t="s">
        <v>153</v>
      </c>
      <c r="E146" s="140" t="s">
        <v>2321</v>
      </c>
      <c r="F146" s="141" t="s">
        <v>1440</v>
      </c>
      <c r="G146" s="142" t="s">
        <v>554</v>
      </c>
      <c r="H146" s="143">
        <v>28.04</v>
      </c>
      <c r="I146" s="144"/>
      <c r="J146" s="144"/>
      <c r="K146" s="145"/>
      <c r="L146" s="27"/>
      <c r="M146" s="146" t="s">
        <v>1</v>
      </c>
      <c r="N146" s="147" t="s">
        <v>33</v>
      </c>
      <c r="O146" s="148">
        <v>0</v>
      </c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186</v>
      </c>
      <c r="AT146" s="150" t="s">
        <v>153</v>
      </c>
      <c r="AU146" s="150" t="s">
        <v>158</v>
      </c>
      <c r="AY146" s="14" t="s">
        <v>150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158</v>
      </c>
      <c r="BK146" s="151">
        <f t="shared" si="17"/>
        <v>0</v>
      </c>
      <c r="BL146" s="14" t="s">
        <v>186</v>
      </c>
      <c r="BM146" s="150" t="s">
        <v>206</v>
      </c>
    </row>
    <row r="147" spans="1:65" s="12" customFormat="1" ht="22.9" customHeight="1">
      <c r="B147" s="126"/>
      <c r="D147" s="127" t="s">
        <v>66</v>
      </c>
      <c r="E147" s="136" t="s">
        <v>2322</v>
      </c>
      <c r="F147" s="136" t="s">
        <v>2323</v>
      </c>
      <c r="J147" s="137"/>
      <c r="L147" s="126"/>
      <c r="M147" s="130"/>
      <c r="N147" s="131"/>
      <c r="O147" s="131"/>
      <c r="P147" s="132">
        <f>P148</f>
        <v>0</v>
      </c>
      <c r="Q147" s="131"/>
      <c r="R147" s="132">
        <f>R148</f>
        <v>0</v>
      </c>
      <c r="S147" s="131"/>
      <c r="T147" s="133">
        <f>T148</f>
        <v>0</v>
      </c>
      <c r="AR147" s="127" t="s">
        <v>75</v>
      </c>
      <c r="AT147" s="134" t="s">
        <v>66</v>
      </c>
      <c r="AU147" s="134" t="s">
        <v>75</v>
      </c>
      <c r="AY147" s="127" t="s">
        <v>150</v>
      </c>
      <c r="BK147" s="135">
        <f>BK148</f>
        <v>0</v>
      </c>
    </row>
    <row r="148" spans="1:65" s="2" customFormat="1" ht="21.75" customHeight="1">
      <c r="A148" s="26"/>
      <c r="B148" s="138"/>
      <c r="C148" s="139" t="s">
        <v>192</v>
      </c>
      <c r="D148" s="139" t="s">
        <v>153</v>
      </c>
      <c r="E148" s="140" t="s">
        <v>2324</v>
      </c>
      <c r="F148" s="141" t="s">
        <v>2325</v>
      </c>
      <c r="G148" s="142" t="s">
        <v>228</v>
      </c>
      <c r="H148" s="143">
        <v>1</v>
      </c>
      <c r="I148" s="144"/>
      <c r="J148" s="144"/>
      <c r="K148" s="145"/>
      <c r="L148" s="27"/>
      <c r="M148" s="146" t="s">
        <v>1</v>
      </c>
      <c r="N148" s="147" t="s">
        <v>33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157</v>
      </c>
      <c r="AT148" s="150" t="s">
        <v>153</v>
      </c>
      <c r="AU148" s="150" t="s">
        <v>158</v>
      </c>
      <c r="AY148" s="14" t="s">
        <v>150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4" t="s">
        <v>158</v>
      </c>
      <c r="BK148" s="151">
        <f>ROUND(I148*H148,2)</f>
        <v>0</v>
      </c>
      <c r="BL148" s="14" t="s">
        <v>157</v>
      </c>
      <c r="BM148" s="150" t="s">
        <v>209</v>
      </c>
    </row>
    <row r="149" spans="1:65" s="12" customFormat="1" ht="22.9" customHeight="1">
      <c r="B149" s="126"/>
      <c r="D149" s="127" t="s">
        <v>66</v>
      </c>
      <c r="E149" s="136" t="s">
        <v>2326</v>
      </c>
      <c r="F149" s="136" t="s">
        <v>2327</v>
      </c>
      <c r="J149" s="137"/>
      <c r="L149" s="126"/>
      <c r="M149" s="130"/>
      <c r="N149" s="131"/>
      <c r="O149" s="131"/>
      <c r="P149" s="132">
        <f>SUM(P150:P170)</f>
        <v>0</v>
      </c>
      <c r="Q149" s="131"/>
      <c r="R149" s="132">
        <f>SUM(R150:R170)</f>
        <v>0.12403</v>
      </c>
      <c r="S149" s="131"/>
      <c r="T149" s="133">
        <f>SUM(T150:T170)</f>
        <v>0</v>
      </c>
      <c r="AR149" s="127" t="s">
        <v>158</v>
      </c>
      <c r="AT149" s="134" t="s">
        <v>66</v>
      </c>
      <c r="AU149" s="134" t="s">
        <v>75</v>
      </c>
      <c r="AY149" s="127" t="s">
        <v>150</v>
      </c>
      <c r="BK149" s="135">
        <f>SUM(BK150:BK170)</f>
        <v>0</v>
      </c>
    </row>
    <row r="150" spans="1:65" s="2" customFormat="1" ht="16.5" customHeight="1">
      <c r="A150" s="26"/>
      <c r="B150" s="138"/>
      <c r="C150" s="139" t="s">
        <v>225</v>
      </c>
      <c r="D150" s="139" t="s">
        <v>153</v>
      </c>
      <c r="E150" s="140" t="s">
        <v>2328</v>
      </c>
      <c r="F150" s="141" t="s">
        <v>2329</v>
      </c>
      <c r="G150" s="142" t="s">
        <v>463</v>
      </c>
      <c r="H150" s="143">
        <v>3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ref="P150:P170" si="18">O150*H150</f>
        <v>0</v>
      </c>
      <c r="Q150" s="148">
        <v>0</v>
      </c>
      <c r="R150" s="148">
        <f t="shared" ref="R150:R170" si="19">Q150*H150</f>
        <v>0</v>
      </c>
      <c r="S150" s="148">
        <v>0</v>
      </c>
      <c r="T150" s="149">
        <f t="shared" ref="T150:T170" si="20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186</v>
      </c>
      <c r="AT150" s="150" t="s">
        <v>153</v>
      </c>
      <c r="AU150" s="150" t="s">
        <v>158</v>
      </c>
      <c r="AY150" s="14" t="s">
        <v>150</v>
      </c>
      <c r="BE150" s="151">
        <f t="shared" ref="BE150:BE170" si="21">IF(N150="základná",J150,0)</f>
        <v>0</v>
      </c>
      <c r="BF150" s="151">
        <f t="shared" ref="BF150:BF170" si="22">IF(N150="znížená",J150,0)</f>
        <v>0</v>
      </c>
      <c r="BG150" s="151">
        <f t="shared" ref="BG150:BG170" si="23">IF(N150="zákl. prenesená",J150,0)</f>
        <v>0</v>
      </c>
      <c r="BH150" s="151">
        <f t="shared" ref="BH150:BH170" si="24">IF(N150="zníž. prenesená",J150,0)</f>
        <v>0</v>
      </c>
      <c r="BI150" s="151">
        <f t="shared" ref="BI150:BI170" si="25">IF(N150="nulová",J150,0)</f>
        <v>0</v>
      </c>
      <c r="BJ150" s="14" t="s">
        <v>158</v>
      </c>
      <c r="BK150" s="151">
        <f t="shared" ref="BK150:BK170" si="26">ROUND(I150*H150,2)</f>
        <v>0</v>
      </c>
      <c r="BL150" s="14" t="s">
        <v>186</v>
      </c>
      <c r="BM150" s="150" t="s">
        <v>213</v>
      </c>
    </row>
    <row r="151" spans="1:65" s="2" customFormat="1" ht="21.75" customHeight="1">
      <c r="A151" s="26"/>
      <c r="B151" s="138"/>
      <c r="C151" s="152" t="s">
        <v>7</v>
      </c>
      <c r="D151" s="152" t="s">
        <v>188</v>
      </c>
      <c r="E151" s="153" t="s">
        <v>2330</v>
      </c>
      <c r="F151" s="154" t="s">
        <v>2331</v>
      </c>
      <c r="G151" s="155" t="s">
        <v>463</v>
      </c>
      <c r="H151" s="156">
        <v>3</v>
      </c>
      <c r="I151" s="157"/>
      <c r="J151" s="157"/>
      <c r="K151" s="158"/>
      <c r="L151" s="159"/>
      <c r="M151" s="160" t="s">
        <v>1</v>
      </c>
      <c r="N151" s="161" t="s">
        <v>33</v>
      </c>
      <c r="O151" s="148">
        <v>0</v>
      </c>
      <c r="P151" s="148">
        <f t="shared" si="18"/>
        <v>0</v>
      </c>
      <c r="Q151" s="148">
        <v>1.4400000000000001E-3</v>
      </c>
      <c r="R151" s="148">
        <f t="shared" si="19"/>
        <v>4.3200000000000001E-3</v>
      </c>
      <c r="S151" s="148">
        <v>0</v>
      </c>
      <c r="T151" s="149">
        <f t="shared" si="20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216</v>
      </c>
      <c r="AT151" s="150" t="s">
        <v>188</v>
      </c>
      <c r="AU151" s="150" t="s">
        <v>158</v>
      </c>
      <c r="AY151" s="14" t="s">
        <v>150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158</v>
      </c>
      <c r="BK151" s="151">
        <f t="shared" si="26"/>
        <v>0</v>
      </c>
      <c r="BL151" s="14" t="s">
        <v>186</v>
      </c>
      <c r="BM151" s="150" t="s">
        <v>216</v>
      </c>
    </row>
    <row r="152" spans="1:65" s="2" customFormat="1" ht="16.5" customHeight="1">
      <c r="A152" s="26"/>
      <c r="B152" s="138"/>
      <c r="C152" s="139" t="s">
        <v>235</v>
      </c>
      <c r="D152" s="139" t="s">
        <v>153</v>
      </c>
      <c r="E152" s="140" t="s">
        <v>2332</v>
      </c>
      <c r="F152" s="141" t="s">
        <v>2333</v>
      </c>
      <c r="G152" s="142" t="s">
        <v>205</v>
      </c>
      <c r="H152" s="143">
        <v>7</v>
      </c>
      <c r="I152" s="144"/>
      <c r="J152" s="144"/>
      <c r="K152" s="145"/>
      <c r="L152" s="27"/>
      <c r="M152" s="146" t="s">
        <v>1</v>
      </c>
      <c r="N152" s="147" t="s">
        <v>33</v>
      </c>
      <c r="O152" s="148">
        <v>0</v>
      </c>
      <c r="P152" s="148">
        <f t="shared" si="18"/>
        <v>0</v>
      </c>
      <c r="Q152" s="148">
        <v>0</v>
      </c>
      <c r="R152" s="148">
        <f t="shared" si="19"/>
        <v>0</v>
      </c>
      <c r="S152" s="148">
        <v>0</v>
      </c>
      <c r="T152" s="149">
        <f t="shared" si="20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186</v>
      </c>
      <c r="AT152" s="150" t="s">
        <v>153</v>
      </c>
      <c r="AU152" s="150" t="s">
        <v>158</v>
      </c>
      <c r="AY152" s="14" t="s">
        <v>150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158</v>
      </c>
      <c r="BK152" s="151">
        <f t="shared" si="26"/>
        <v>0</v>
      </c>
      <c r="BL152" s="14" t="s">
        <v>186</v>
      </c>
      <c r="BM152" s="150" t="s">
        <v>221</v>
      </c>
    </row>
    <row r="153" spans="1:65" s="2" customFormat="1" ht="16.5" customHeight="1">
      <c r="A153" s="26"/>
      <c r="B153" s="138"/>
      <c r="C153" s="152" t="s">
        <v>198</v>
      </c>
      <c r="D153" s="152" t="s">
        <v>188</v>
      </c>
      <c r="E153" s="153" t="s">
        <v>2334</v>
      </c>
      <c r="F153" s="154" t="s">
        <v>2335</v>
      </c>
      <c r="G153" s="155" t="s">
        <v>205</v>
      </c>
      <c r="H153" s="156">
        <v>7</v>
      </c>
      <c r="I153" s="157"/>
      <c r="J153" s="157"/>
      <c r="K153" s="158"/>
      <c r="L153" s="159"/>
      <c r="M153" s="160" t="s">
        <v>1</v>
      </c>
      <c r="N153" s="161" t="s">
        <v>33</v>
      </c>
      <c r="O153" s="148">
        <v>0</v>
      </c>
      <c r="P153" s="148">
        <f t="shared" si="18"/>
        <v>0</v>
      </c>
      <c r="Q153" s="148">
        <v>5.2999999999999998E-4</v>
      </c>
      <c r="R153" s="148">
        <f t="shared" si="19"/>
        <v>3.7099999999999998E-3</v>
      </c>
      <c r="S153" s="148">
        <v>0</v>
      </c>
      <c r="T153" s="149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216</v>
      </c>
      <c r="AT153" s="150" t="s">
        <v>188</v>
      </c>
      <c r="AU153" s="150" t="s">
        <v>158</v>
      </c>
      <c r="AY153" s="14" t="s">
        <v>150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158</v>
      </c>
      <c r="BK153" s="151">
        <f t="shared" si="26"/>
        <v>0</v>
      </c>
      <c r="BL153" s="14" t="s">
        <v>186</v>
      </c>
      <c r="BM153" s="150" t="s">
        <v>224</v>
      </c>
    </row>
    <row r="154" spans="1:65" s="2" customFormat="1" ht="16.5" customHeight="1">
      <c r="A154" s="26"/>
      <c r="B154" s="138"/>
      <c r="C154" s="139" t="s">
        <v>242</v>
      </c>
      <c r="D154" s="139" t="s">
        <v>153</v>
      </c>
      <c r="E154" s="140" t="s">
        <v>2336</v>
      </c>
      <c r="F154" s="141" t="s">
        <v>2337</v>
      </c>
      <c r="G154" s="142" t="s">
        <v>205</v>
      </c>
      <c r="H154" s="143">
        <v>3</v>
      </c>
      <c r="I154" s="144"/>
      <c r="J154" s="144"/>
      <c r="K154" s="145"/>
      <c r="L154" s="27"/>
      <c r="M154" s="146" t="s">
        <v>1</v>
      </c>
      <c r="N154" s="147" t="s">
        <v>33</v>
      </c>
      <c r="O154" s="148">
        <v>0</v>
      </c>
      <c r="P154" s="148">
        <f t="shared" si="18"/>
        <v>0</v>
      </c>
      <c r="Q154" s="148">
        <v>0</v>
      </c>
      <c r="R154" s="148">
        <f t="shared" si="19"/>
        <v>0</v>
      </c>
      <c r="S154" s="148">
        <v>0</v>
      </c>
      <c r="T154" s="149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186</v>
      </c>
      <c r="AT154" s="150" t="s">
        <v>153</v>
      </c>
      <c r="AU154" s="150" t="s">
        <v>158</v>
      </c>
      <c r="AY154" s="14" t="s">
        <v>150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158</v>
      </c>
      <c r="BK154" s="151">
        <f t="shared" si="26"/>
        <v>0</v>
      </c>
      <c r="BL154" s="14" t="s">
        <v>186</v>
      </c>
      <c r="BM154" s="150" t="s">
        <v>229</v>
      </c>
    </row>
    <row r="155" spans="1:65" s="2" customFormat="1" ht="16.5" customHeight="1">
      <c r="A155" s="26"/>
      <c r="B155" s="138"/>
      <c r="C155" s="152" t="s">
        <v>201</v>
      </c>
      <c r="D155" s="152" t="s">
        <v>188</v>
      </c>
      <c r="E155" s="153" t="s">
        <v>2338</v>
      </c>
      <c r="F155" s="154" t="s">
        <v>2339</v>
      </c>
      <c r="G155" s="155" t="s">
        <v>205</v>
      </c>
      <c r="H155" s="156">
        <v>3</v>
      </c>
      <c r="I155" s="157"/>
      <c r="J155" s="157"/>
      <c r="K155" s="158"/>
      <c r="L155" s="159"/>
      <c r="M155" s="160" t="s">
        <v>1</v>
      </c>
      <c r="N155" s="161" t="s">
        <v>33</v>
      </c>
      <c r="O155" s="148">
        <v>0</v>
      </c>
      <c r="P155" s="148">
        <f t="shared" si="18"/>
        <v>0</v>
      </c>
      <c r="Q155" s="148">
        <v>6.9999999999999999E-4</v>
      </c>
      <c r="R155" s="148">
        <f t="shared" si="19"/>
        <v>2.0999999999999999E-3</v>
      </c>
      <c r="S155" s="148">
        <v>0</v>
      </c>
      <c r="T155" s="149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216</v>
      </c>
      <c r="AT155" s="150" t="s">
        <v>188</v>
      </c>
      <c r="AU155" s="150" t="s">
        <v>158</v>
      </c>
      <c r="AY155" s="14" t="s">
        <v>150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158</v>
      </c>
      <c r="BK155" s="151">
        <f t="shared" si="26"/>
        <v>0</v>
      </c>
      <c r="BL155" s="14" t="s">
        <v>186</v>
      </c>
      <c r="BM155" s="150" t="s">
        <v>232</v>
      </c>
    </row>
    <row r="156" spans="1:65" s="2" customFormat="1" ht="21.75" customHeight="1">
      <c r="A156" s="26"/>
      <c r="B156" s="138"/>
      <c r="C156" s="139" t="s">
        <v>251</v>
      </c>
      <c r="D156" s="139" t="s">
        <v>153</v>
      </c>
      <c r="E156" s="140" t="s">
        <v>2340</v>
      </c>
      <c r="F156" s="141" t="s">
        <v>2341</v>
      </c>
      <c r="G156" s="142" t="s">
        <v>463</v>
      </c>
      <c r="H156" s="143">
        <v>2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18"/>
        <v>0</v>
      </c>
      <c r="Q156" s="148">
        <v>0</v>
      </c>
      <c r="R156" s="148">
        <f t="shared" si="19"/>
        <v>0</v>
      </c>
      <c r="S156" s="148">
        <v>0</v>
      </c>
      <c r="T156" s="149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186</v>
      </c>
      <c r="AT156" s="150" t="s">
        <v>153</v>
      </c>
      <c r="AU156" s="150" t="s">
        <v>158</v>
      </c>
      <c r="AY156" s="14" t="s">
        <v>150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158</v>
      </c>
      <c r="BK156" s="151">
        <f t="shared" si="26"/>
        <v>0</v>
      </c>
      <c r="BL156" s="14" t="s">
        <v>186</v>
      </c>
      <c r="BM156" s="150" t="s">
        <v>238</v>
      </c>
    </row>
    <row r="157" spans="1:65" s="2" customFormat="1" ht="21.75" customHeight="1">
      <c r="A157" s="26"/>
      <c r="B157" s="138"/>
      <c r="C157" s="152" t="s">
        <v>206</v>
      </c>
      <c r="D157" s="152" t="s">
        <v>188</v>
      </c>
      <c r="E157" s="153" t="s">
        <v>2342</v>
      </c>
      <c r="F157" s="154" t="s">
        <v>2343</v>
      </c>
      <c r="G157" s="155" t="s">
        <v>463</v>
      </c>
      <c r="H157" s="156">
        <v>2</v>
      </c>
      <c r="I157" s="157"/>
      <c r="J157" s="157"/>
      <c r="K157" s="158"/>
      <c r="L157" s="159"/>
      <c r="M157" s="160" t="s">
        <v>1</v>
      </c>
      <c r="N157" s="161" t="s">
        <v>33</v>
      </c>
      <c r="O157" s="148">
        <v>0</v>
      </c>
      <c r="P157" s="148">
        <f t="shared" si="18"/>
        <v>0</v>
      </c>
      <c r="Q157" s="148">
        <v>6.9999999999999999E-4</v>
      </c>
      <c r="R157" s="148">
        <f t="shared" si="19"/>
        <v>1.4E-3</v>
      </c>
      <c r="S157" s="148">
        <v>0</v>
      </c>
      <c r="T157" s="149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216</v>
      </c>
      <c r="AT157" s="150" t="s">
        <v>188</v>
      </c>
      <c r="AU157" s="150" t="s">
        <v>158</v>
      </c>
      <c r="AY157" s="14" t="s">
        <v>150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158</v>
      </c>
      <c r="BK157" s="151">
        <f t="shared" si="26"/>
        <v>0</v>
      </c>
      <c r="BL157" s="14" t="s">
        <v>186</v>
      </c>
      <c r="BM157" s="150" t="s">
        <v>241</v>
      </c>
    </row>
    <row r="158" spans="1:65" s="2" customFormat="1" ht="21.75" customHeight="1">
      <c r="A158" s="26"/>
      <c r="B158" s="138"/>
      <c r="C158" s="139" t="s">
        <v>258</v>
      </c>
      <c r="D158" s="139" t="s">
        <v>153</v>
      </c>
      <c r="E158" s="140" t="s">
        <v>2344</v>
      </c>
      <c r="F158" s="141" t="s">
        <v>2345</v>
      </c>
      <c r="G158" s="142" t="s">
        <v>463</v>
      </c>
      <c r="H158" s="143">
        <v>1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si="18"/>
        <v>0</v>
      </c>
      <c r="Q158" s="148">
        <v>0</v>
      </c>
      <c r="R158" s="148">
        <f t="shared" si="19"/>
        <v>0</v>
      </c>
      <c r="S158" s="148">
        <v>0</v>
      </c>
      <c r="T158" s="149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186</v>
      </c>
      <c r="AT158" s="150" t="s">
        <v>153</v>
      </c>
      <c r="AU158" s="150" t="s">
        <v>158</v>
      </c>
      <c r="AY158" s="14" t="s">
        <v>150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158</v>
      </c>
      <c r="BK158" s="151">
        <f t="shared" si="26"/>
        <v>0</v>
      </c>
      <c r="BL158" s="14" t="s">
        <v>186</v>
      </c>
      <c r="BM158" s="150" t="s">
        <v>245</v>
      </c>
    </row>
    <row r="159" spans="1:65" s="2" customFormat="1" ht="21.75" customHeight="1">
      <c r="A159" s="26"/>
      <c r="B159" s="138"/>
      <c r="C159" s="152" t="s">
        <v>209</v>
      </c>
      <c r="D159" s="152" t="s">
        <v>188</v>
      </c>
      <c r="E159" s="153" t="s">
        <v>2346</v>
      </c>
      <c r="F159" s="154" t="s">
        <v>2347</v>
      </c>
      <c r="G159" s="155" t="s">
        <v>463</v>
      </c>
      <c r="H159" s="156">
        <v>1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18"/>
        <v>0</v>
      </c>
      <c r="Q159" s="148">
        <v>1E-3</v>
      </c>
      <c r="R159" s="148">
        <f t="shared" si="19"/>
        <v>1E-3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216</v>
      </c>
      <c r="AT159" s="150" t="s">
        <v>188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186</v>
      </c>
      <c r="BM159" s="150" t="s">
        <v>248</v>
      </c>
    </row>
    <row r="160" spans="1:65" s="2" customFormat="1" ht="16.5" customHeight="1">
      <c r="A160" s="26"/>
      <c r="B160" s="138"/>
      <c r="C160" s="139" t="s">
        <v>265</v>
      </c>
      <c r="D160" s="139" t="s">
        <v>153</v>
      </c>
      <c r="E160" s="140" t="s">
        <v>2348</v>
      </c>
      <c r="F160" s="141" t="s">
        <v>2349</v>
      </c>
      <c r="G160" s="142" t="s">
        <v>463</v>
      </c>
      <c r="H160" s="143">
        <v>1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18"/>
        <v>0</v>
      </c>
      <c r="Q160" s="148">
        <v>0</v>
      </c>
      <c r="R160" s="148">
        <f t="shared" si="19"/>
        <v>0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186</v>
      </c>
      <c r="AT160" s="150" t="s">
        <v>153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186</v>
      </c>
      <c r="BM160" s="150" t="s">
        <v>254</v>
      </c>
    </row>
    <row r="161" spans="1:65" s="2" customFormat="1" ht="21.75" customHeight="1">
      <c r="A161" s="26"/>
      <c r="B161" s="138"/>
      <c r="C161" s="152" t="s">
        <v>213</v>
      </c>
      <c r="D161" s="152" t="s">
        <v>188</v>
      </c>
      <c r="E161" s="153" t="s">
        <v>2350</v>
      </c>
      <c r="F161" s="154" t="s">
        <v>2351</v>
      </c>
      <c r="G161" s="155" t="s">
        <v>463</v>
      </c>
      <c r="H161" s="156">
        <v>1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18"/>
        <v>0</v>
      </c>
      <c r="Q161" s="148">
        <v>8.0000000000000004E-4</v>
      </c>
      <c r="R161" s="148">
        <f t="shared" si="19"/>
        <v>8.0000000000000004E-4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216</v>
      </c>
      <c r="AT161" s="150" t="s">
        <v>188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186</v>
      </c>
      <c r="BM161" s="150" t="s">
        <v>257</v>
      </c>
    </row>
    <row r="162" spans="1:65" s="2" customFormat="1" ht="21.75" customHeight="1">
      <c r="A162" s="26"/>
      <c r="B162" s="138"/>
      <c r="C162" s="139" t="s">
        <v>272</v>
      </c>
      <c r="D162" s="139" t="s">
        <v>153</v>
      </c>
      <c r="E162" s="140" t="s">
        <v>2352</v>
      </c>
      <c r="F162" s="141" t="s">
        <v>2353</v>
      </c>
      <c r="G162" s="142" t="s">
        <v>463</v>
      </c>
      <c r="H162" s="143">
        <v>2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18"/>
        <v>0</v>
      </c>
      <c r="Q162" s="148">
        <v>0</v>
      </c>
      <c r="R162" s="148">
        <f t="shared" si="19"/>
        <v>0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186</v>
      </c>
      <c r="AT162" s="150" t="s">
        <v>153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186</v>
      </c>
      <c r="BM162" s="150" t="s">
        <v>261</v>
      </c>
    </row>
    <row r="163" spans="1:65" s="2" customFormat="1" ht="16.5" customHeight="1">
      <c r="A163" s="26"/>
      <c r="B163" s="138"/>
      <c r="C163" s="152" t="s">
        <v>216</v>
      </c>
      <c r="D163" s="152" t="s">
        <v>188</v>
      </c>
      <c r="E163" s="153" t="s">
        <v>2354</v>
      </c>
      <c r="F163" s="154" t="s">
        <v>2355</v>
      </c>
      <c r="G163" s="155" t="s">
        <v>463</v>
      </c>
      <c r="H163" s="156">
        <v>1</v>
      </c>
      <c r="I163" s="157"/>
      <c r="J163" s="157"/>
      <c r="K163" s="158"/>
      <c r="L163" s="159"/>
      <c r="M163" s="160" t="s">
        <v>1</v>
      </c>
      <c r="N163" s="161" t="s">
        <v>33</v>
      </c>
      <c r="O163" s="148">
        <v>0</v>
      </c>
      <c r="P163" s="148">
        <f t="shared" si="18"/>
        <v>0</v>
      </c>
      <c r="Q163" s="148">
        <v>3.5E-4</v>
      </c>
      <c r="R163" s="148">
        <f t="shared" si="19"/>
        <v>3.5E-4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216</v>
      </c>
      <c r="AT163" s="150" t="s">
        <v>188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186</v>
      </c>
      <c r="BM163" s="150" t="s">
        <v>264</v>
      </c>
    </row>
    <row r="164" spans="1:65" s="2" customFormat="1" ht="16.5" customHeight="1">
      <c r="A164" s="26"/>
      <c r="B164" s="138"/>
      <c r="C164" s="152" t="s">
        <v>279</v>
      </c>
      <c r="D164" s="152" t="s">
        <v>188</v>
      </c>
      <c r="E164" s="153" t="s">
        <v>2356</v>
      </c>
      <c r="F164" s="154" t="s">
        <v>2357</v>
      </c>
      <c r="G164" s="155" t="s">
        <v>463</v>
      </c>
      <c r="H164" s="156">
        <v>1</v>
      </c>
      <c r="I164" s="157"/>
      <c r="J164" s="157"/>
      <c r="K164" s="158"/>
      <c r="L164" s="159"/>
      <c r="M164" s="160" t="s">
        <v>1</v>
      </c>
      <c r="N164" s="161" t="s">
        <v>33</v>
      </c>
      <c r="O164" s="148">
        <v>0</v>
      </c>
      <c r="P164" s="148">
        <f t="shared" si="18"/>
        <v>0</v>
      </c>
      <c r="Q164" s="148">
        <v>3.5E-4</v>
      </c>
      <c r="R164" s="148">
        <f t="shared" si="19"/>
        <v>3.5E-4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216</v>
      </c>
      <c r="AT164" s="150" t="s">
        <v>188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186</v>
      </c>
      <c r="BM164" s="150" t="s">
        <v>268</v>
      </c>
    </row>
    <row r="165" spans="1:65" s="2" customFormat="1" ht="16.5" customHeight="1">
      <c r="A165" s="26"/>
      <c r="B165" s="138"/>
      <c r="C165" s="139" t="s">
        <v>221</v>
      </c>
      <c r="D165" s="139" t="s">
        <v>153</v>
      </c>
      <c r="E165" s="140" t="s">
        <v>2358</v>
      </c>
      <c r="F165" s="141" t="s">
        <v>2359</v>
      </c>
      <c r="G165" s="142" t="s">
        <v>463</v>
      </c>
      <c r="H165" s="143">
        <v>6</v>
      </c>
      <c r="I165" s="144"/>
      <c r="J165" s="144"/>
      <c r="K165" s="145"/>
      <c r="L165" s="27"/>
      <c r="M165" s="146" t="s">
        <v>1</v>
      </c>
      <c r="N165" s="147" t="s">
        <v>33</v>
      </c>
      <c r="O165" s="148">
        <v>0</v>
      </c>
      <c r="P165" s="148">
        <f t="shared" si="18"/>
        <v>0</v>
      </c>
      <c r="Q165" s="148">
        <v>0</v>
      </c>
      <c r="R165" s="148">
        <f t="shared" si="19"/>
        <v>0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186</v>
      </c>
      <c r="AT165" s="150" t="s">
        <v>153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186</v>
      </c>
      <c r="BM165" s="150" t="s">
        <v>271</v>
      </c>
    </row>
    <row r="166" spans="1:65" s="2" customFormat="1" ht="21.75" customHeight="1">
      <c r="A166" s="26"/>
      <c r="B166" s="138"/>
      <c r="C166" s="152" t="s">
        <v>286</v>
      </c>
      <c r="D166" s="152" t="s">
        <v>188</v>
      </c>
      <c r="E166" s="153" t="s">
        <v>2360</v>
      </c>
      <c r="F166" s="154" t="s">
        <v>2361</v>
      </c>
      <c r="G166" s="155" t="s">
        <v>463</v>
      </c>
      <c r="H166" s="156">
        <v>6</v>
      </c>
      <c r="I166" s="157"/>
      <c r="J166" s="157"/>
      <c r="K166" s="158"/>
      <c r="L166" s="159"/>
      <c r="M166" s="160" t="s">
        <v>1</v>
      </c>
      <c r="N166" s="161" t="s">
        <v>33</v>
      </c>
      <c r="O166" s="148">
        <v>0</v>
      </c>
      <c r="P166" s="148">
        <f t="shared" si="18"/>
        <v>0</v>
      </c>
      <c r="Q166" s="148">
        <v>0.01</v>
      </c>
      <c r="R166" s="148">
        <f t="shared" si="19"/>
        <v>0.06</v>
      </c>
      <c r="S166" s="148">
        <v>0</v>
      </c>
      <c r="T166" s="149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216</v>
      </c>
      <c r="AT166" s="150" t="s">
        <v>188</v>
      </c>
      <c r="AU166" s="150" t="s">
        <v>158</v>
      </c>
      <c r="AY166" s="14" t="s">
        <v>150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158</v>
      </c>
      <c r="BK166" s="151">
        <f t="shared" si="26"/>
        <v>0</v>
      </c>
      <c r="BL166" s="14" t="s">
        <v>186</v>
      </c>
      <c r="BM166" s="150" t="s">
        <v>278</v>
      </c>
    </row>
    <row r="167" spans="1:65" s="2" customFormat="1" ht="21.75" customHeight="1">
      <c r="A167" s="26"/>
      <c r="B167" s="138"/>
      <c r="C167" s="139" t="s">
        <v>224</v>
      </c>
      <c r="D167" s="139" t="s">
        <v>153</v>
      </c>
      <c r="E167" s="140" t="s">
        <v>2362</v>
      </c>
      <c r="F167" s="141" t="s">
        <v>2363</v>
      </c>
      <c r="G167" s="142" t="s">
        <v>463</v>
      </c>
      <c r="H167" s="143">
        <v>1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 t="shared" si="18"/>
        <v>0</v>
      </c>
      <c r="Q167" s="148">
        <v>0</v>
      </c>
      <c r="R167" s="148">
        <f t="shared" si="19"/>
        <v>0</v>
      </c>
      <c r="S167" s="148">
        <v>0</v>
      </c>
      <c r="T167" s="149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186</v>
      </c>
      <c r="AT167" s="150" t="s">
        <v>153</v>
      </c>
      <c r="AU167" s="150" t="s">
        <v>158</v>
      </c>
      <c r="AY167" s="14" t="s">
        <v>150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158</v>
      </c>
      <c r="BK167" s="151">
        <f t="shared" si="26"/>
        <v>0</v>
      </c>
      <c r="BL167" s="14" t="s">
        <v>186</v>
      </c>
      <c r="BM167" s="150" t="s">
        <v>282</v>
      </c>
    </row>
    <row r="168" spans="1:65" s="2" customFormat="1" ht="21.75" customHeight="1">
      <c r="A168" s="26"/>
      <c r="B168" s="138"/>
      <c r="C168" s="152" t="s">
        <v>293</v>
      </c>
      <c r="D168" s="152" t="s">
        <v>188</v>
      </c>
      <c r="E168" s="153" t="s">
        <v>2364</v>
      </c>
      <c r="F168" s="154" t="s">
        <v>2365</v>
      </c>
      <c r="G168" s="155" t="s">
        <v>463</v>
      </c>
      <c r="H168" s="156">
        <v>1</v>
      </c>
      <c r="I168" s="157"/>
      <c r="J168" s="157"/>
      <c r="K168" s="158"/>
      <c r="L168" s="159"/>
      <c r="M168" s="160" t="s">
        <v>1</v>
      </c>
      <c r="N168" s="161" t="s">
        <v>33</v>
      </c>
      <c r="O168" s="148">
        <v>0</v>
      </c>
      <c r="P168" s="148">
        <f t="shared" si="18"/>
        <v>0</v>
      </c>
      <c r="Q168" s="148">
        <v>2.5000000000000001E-2</v>
      </c>
      <c r="R168" s="148">
        <f t="shared" si="19"/>
        <v>2.5000000000000001E-2</v>
      </c>
      <c r="S168" s="148">
        <v>0</v>
      </c>
      <c r="T168" s="149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216</v>
      </c>
      <c r="AT168" s="150" t="s">
        <v>188</v>
      </c>
      <c r="AU168" s="150" t="s">
        <v>158</v>
      </c>
      <c r="AY168" s="14" t="s">
        <v>150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158</v>
      </c>
      <c r="BK168" s="151">
        <f t="shared" si="26"/>
        <v>0</v>
      </c>
      <c r="BL168" s="14" t="s">
        <v>186</v>
      </c>
      <c r="BM168" s="150" t="s">
        <v>285</v>
      </c>
    </row>
    <row r="169" spans="1:65" s="2" customFormat="1" ht="21.75" customHeight="1">
      <c r="A169" s="26"/>
      <c r="B169" s="138"/>
      <c r="C169" s="139" t="s">
        <v>229</v>
      </c>
      <c r="D169" s="139" t="s">
        <v>153</v>
      </c>
      <c r="E169" s="140" t="s">
        <v>2366</v>
      </c>
      <c r="F169" s="141" t="s">
        <v>2367</v>
      </c>
      <c r="G169" s="142" t="s">
        <v>463</v>
      </c>
      <c r="H169" s="143">
        <v>1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18"/>
        <v>0</v>
      </c>
      <c r="Q169" s="148">
        <v>0</v>
      </c>
      <c r="R169" s="148">
        <f t="shared" si="19"/>
        <v>0</v>
      </c>
      <c r="S169" s="148">
        <v>0</v>
      </c>
      <c r="T169" s="149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186</v>
      </c>
      <c r="AT169" s="150" t="s">
        <v>153</v>
      </c>
      <c r="AU169" s="150" t="s">
        <v>158</v>
      </c>
      <c r="AY169" s="14" t="s">
        <v>150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158</v>
      </c>
      <c r="BK169" s="151">
        <f t="shared" si="26"/>
        <v>0</v>
      </c>
      <c r="BL169" s="14" t="s">
        <v>186</v>
      </c>
      <c r="BM169" s="150" t="s">
        <v>289</v>
      </c>
    </row>
    <row r="170" spans="1:65" s="2" customFormat="1" ht="21.75" customHeight="1">
      <c r="A170" s="26"/>
      <c r="B170" s="138"/>
      <c r="C170" s="152" t="s">
        <v>301</v>
      </c>
      <c r="D170" s="152" t="s">
        <v>188</v>
      </c>
      <c r="E170" s="153" t="s">
        <v>2368</v>
      </c>
      <c r="F170" s="154" t="s">
        <v>2369</v>
      </c>
      <c r="G170" s="155" t="s">
        <v>463</v>
      </c>
      <c r="H170" s="156">
        <v>1</v>
      </c>
      <c r="I170" s="157"/>
      <c r="J170" s="157"/>
      <c r="K170" s="158"/>
      <c r="L170" s="159"/>
      <c r="M170" s="160" t="s">
        <v>1</v>
      </c>
      <c r="N170" s="161" t="s">
        <v>33</v>
      </c>
      <c r="O170" s="148">
        <v>0</v>
      </c>
      <c r="P170" s="148">
        <f t="shared" si="18"/>
        <v>0</v>
      </c>
      <c r="Q170" s="148">
        <v>2.5000000000000001E-2</v>
      </c>
      <c r="R170" s="148">
        <f t="shared" si="19"/>
        <v>2.5000000000000001E-2</v>
      </c>
      <c r="S170" s="148">
        <v>0</v>
      </c>
      <c r="T170" s="149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216</v>
      </c>
      <c r="AT170" s="150" t="s">
        <v>188</v>
      </c>
      <c r="AU170" s="150" t="s">
        <v>158</v>
      </c>
      <c r="AY170" s="14" t="s">
        <v>150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158</v>
      </c>
      <c r="BK170" s="151">
        <f t="shared" si="26"/>
        <v>0</v>
      </c>
      <c r="BL170" s="14" t="s">
        <v>186</v>
      </c>
      <c r="BM170" s="150" t="s">
        <v>292</v>
      </c>
    </row>
    <row r="171" spans="1:65" s="12" customFormat="1" ht="22.9" customHeight="1">
      <c r="B171" s="126"/>
      <c r="D171" s="127" t="s">
        <v>66</v>
      </c>
      <c r="E171" s="136" t="s">
        <v>2370</v>
      </c>
      <c r="F171" s="136" t="s">
        <v>2371</v>
      </c>
      <c r="J171" s="137"/>
      <c r="L171" s="126"/>
      <c r="M171" s="130"/>
      <c r="N171" s="131"/>
      <c r="O171" s="131"/>
      <c r="P171" s="132">
        <f>P172</f>
        <v>0</v>
      </c>
      <c r="Q171" s="131"/>
      <c r="R171" s="132">
        <f>R172</f>
        <v>0</v>
      </c>
      <c r="S171" s="131"/>
      <c r="T171" s="133">
        <f>T172</f>
        <v>0</v>
      </c>
      <c r="AR171" s="127" t="s">
        <v>75</v>
      </c>
      <c r="AT171" s="134" t="s">
        <v>66</v>
      </c>
      <c r="AU171" s="134" t="s">
        <v>75</v>
      </c>
      <c r="AY171" s="127" t="s">
        <v>150</v>
      </c>
      <c r="BK171" s="135">
        <f>BK172</f>
        <v>0</v>
      </c>
    </row>
    <row r="172" spans="1:65" s="2" customFormat="1" ht="33" customHeight="1">
      <c r="A172" s="26"/>
      <c r="B172" s="138"/>
      <c r="C172" s="139" t="s">
        <v>232</v>
      </c>
      <c r="D172" s="139" t="s">
        <v>153</v>
      </c>
      <c r="E172" s="140" t="s">
        <v>2372</v>
      </c>
      <c r="F172" s="141" t="s">
        <v>2373</v>
      </c>
      <c r="G172" s="142" t="s">
        <v>554</v>
      </c>
      <c r="H172" s="143">
        <v>28.82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157</v>
      </c>
      <c r="AT172" s="150" t="s">
        <v>153</v>
      </c>
      <c r="AU172" s="150" t="s">
        <v>158</v>
      </c>
      <c r="AY172" s="14" t="s">
        <v>150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158</v>
      </c>
      <c r="BK172" s="151">
        <f>ROUND(I172*H172,2)</f>
        <v>0</v>
      </c>
      <c r="BL172" s="14" t="s">
        <v>157</v>
      </c>
      <c r="BM172" s="150" t="s">
        <v>297</v>
      </c>
    </row>
    <row r="173" spans="1:65" s="12" customFormat="1" ht="25.9" customHeight="1">
      <c r="B173" s="126"/>
      <c r="D173" s="127" t="s">
        <v>66</v>
      </c>
      <c r="E173" s="128" t="s">
        <v>1393</v>
      </c>
      <c r="F173" s="128" t="s">
        <v>1394</v>
      </c>
      <c r="J173" s="129"/>
      <c r="L173" s="126"/>
      <c r="M173" s="130"/>
      <c r="N173" s="131"/>
      <c r="O173" s="131"/>
      <c r="P173" s="132">
        <f>P174</f>
        <v>0</v>
      </c>
      <c r="Q173" s="131"/>
      <c r="R173" s="132">
        <f>R174</f>
        <v>0</v>
      </c>
      <c r="S173" s="131"/>
      <c r="T173" s="133">
        <f>T174</f>
        <v>0</v>
      </c>
      <c r="AR173" s="127" t="s">
        <v>157</v>
      </c>
      <c r="AT173" s="134" t="s">
        <v>66</v>
      </c>
      <c r="AU173" s="134" t="s">
        <v>67</v>
      </c>
      <c r="AY173" s="127" t="s">
        <v>150</v>
      </c>
      <c r="BK173" s="135">
        <f>BK174</f>
        <v>0</v>
      </c>
    </row>
    <row r="174" spans="1:65" s="2" customFormat="1" ht="33" customHeight="1">
      <c r="A174" s="26"/>
      <c r="B174" s="138"/>
      <c r="C174" s="139" t="s">
        <v>308</v>
      </c>
      <c r="D174" s="139" t="s">
        <v>153</v>
      </c>
      <c r="E174" s="140" t="s">
        <v>1505</v>
      </c>
      <c r="F174" s="141" t="s">
        <v>2374</v>
      </c>
      <c r="G174" s="142" t="s">
        <v>1397</v>
      </c>
      <c r="H174" s="143">
        <v>62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1398</v>
      </c>
      <c r="AT174" s="150" t="s">
        <v>153</v>
      </c>
      <c r="AU174" s="150" t="s">
        <v>75</v>
      </c>
      <c r="AY174" s="14" t="s">
        <v>150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158</v>
      </c>
      <c r="BK174" s="151">
        <f>ROUND(I174*H174,2)</f>
        <v>0</v>
      </c>
      <c r="BL174" s="14" t="s">
        <v>1398</v>
      </c>
      <c r="BM174" s="150" t="s">
        <v>300</v>
      </c>
    </row>
    <row r="175" spans="1:65" s="12" customFormat="1" ht="25.9" customHeight="1">
      <c r="B175" s="126"/>
      <c r="D175" s="127" t="s">
        <v>66</v>
      </c>
      <c r="E175" s="128" t="s">
        <v>1168</v>
      </c>
      <c r="F175" s="128" t="s">
        <v>1169</v>
      </c>
      <c r="J175" s="129"/>
      <c r="L175" s="126"/>
      <c r="M175" s="130"/>
      <c r="N175" s="131"/>
      <c r="O175" s="131"/>
      <c r="P175" s="132">
        <f>SUM(P176:P178)</f>
        <v>0</v>
      </c>
      <c r="Q175" s="131"/>
      <c r="R175" s="132">
        <f>SUM(R176:R178)</f>
        <v>0</v>
      </c>
      <c r="S175" s="131"/>
      <c r="T175" s="133">
        <f>SUM(T176:T178)</f>
        <v>0</v>
      </c>
      <c r="AR175" s="127" t="s">
        <v>157</v>
      </c>
      <c r="AT175" s="134" t="s">
        <v>66</v>
      </c>
      <c r="AU175" s="134" t="s">
        <v>67</v>
      </c>
      <c r="AY175" s="127" t="s">
        <v>150</v>
      </c>
      <c r="BK175" s="135">
        <f>SUM(BK176:BK178)</f>
        <v>0</v>
      </c>
    </row>
    <row r="176" spans="1:65" s="2" customFormat="1" ht="33" customHeight="1">
      <c r="A176" s="26"/>
      <c r="B176" s="138"/>
      <c r="C176" s="139" t="s">
        <v>238</v>
      </c>
      <c r="D176" s="139" t="s">
        <v>153</v>
      </c>
      <c r="E176" s="140" t="s">
        <v>2375</v>
      </c>
      <c r="F176" s="141" t="s">
        <v>2376</v>
      </c>
      <c r="G176" s="142" t="s">
        <v>1397</v>
      </c>
      <c r="H176" s="143">
        <v>32</v>
      </c>
      <c r="I176" s="144"/>
      <c r="J176" s="144"/>
      <c r="K176" s="145"/>
      <c r="L176" s="27"/>
      <c r="M176" s="146" t="s">
        <v>1</v>
      </c>
      <c r="N176" s="147" t="s">
        <v>33</v>
      </c>
      <c r="O176" s="148">
        <v>0</v>
      </c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1398</v>
      </c>
      <c r="AT176" s="150" t="s">
        <v>153</v>
      </c>
      <c r="AU176" s="150" t="s">
        <v>75</v>
      </c>
      <c r="AY176" s="14" t="s">
        <v>150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4" t="s">
        <v>158</v>
      </c>
      <c r="BK176" s="151">
        <f>ROUND(I176*H176,2)</f>
        <v>0</v>
      </c>
      <c r="BL176" s="14" t="s">
        <v>1398</v>
      </c>
      <c r="BM176" s="150" t="s">
        <v>304</v>
      </c>
    </row>
    <row r="177" spans="1:65" s="2" customFormat="1" ht="21.75" customHeight="1">
      <c r="A177" s="26"/>
      <c r="B177" s="138"/>
      <c r="C177" s="139" t="s">
        <v>315</v>
      </c>
      <c r="D177" s="139" t="s">
        <v>153</v>
      </c>
      <c r="E177" s="140" t="s">
        <v>1523</v>
      </c>
      <c r="F177" s="141" t="s">
        <v>1524</v>
      </c>
      <c r="G177" s="142" t="s">
        <v>228</v>
      </c>
      <c r="H177" s="143">
        <v>1</v>
      </c>
      <c r="I177" s="144"/>
      <c r="J177" s="144"/>
      <c r="K177" s="145"/>
      <c r="L177" s="27"/>
      <c r="M177" s="146" t="s">
        <v>1</v>
      </c>
      <c r="N177" s="147" t="s">
        <v>33</v>
      </c>
      <c r="O177" s="148">
        <v>0</v>
      </c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1398</v>
      </c>
      <c r="AT177" s="150" t="s">
        <v>153</v>
      </c>
      <c r="AU177" s="150" t="s">
        <v>75</v>
      </c>
      <c r="AY177" s="14" t="s">
        <v>150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4" t="s">
        <v>158</v>
      </c>
      <c r="BK177" s="151">
        <f>ROUND(I177*H177,2)</f>
        <v>0</v>
      </c>
      <c r="BL177" s="14" t="s">
        <v>1398</v>
      </c>
      <c r="BM177" s="150" t="s">
        <v>307</v>
      </c>
    </row>
    <row r="178" spans="1:65" s="2" customFormat="1" ht="21.75" customHeight="1">
      <c r="A178" s="26"/>
      <c r="B178" s="138"/>
      <c r="C178" s="139" t="s">
        <v>241</v>
      </c>
      <c r="D178" s="139" t="s">
        <v>153</v>
      </c>
      <c r="E178" s="140" t="s">
        <v>1172</v>
      </c>
      <c r="F178" s="141" t="s">
        <v>2377</v>
      </c>
      <c r="G178" s="142" t="s">
        <v>228</v>
      </c>
      <c r="H178" s="143">
        <v>1</v>
      </c>
      <c r="I178" s="144"/>
      <c r="J178" s="144"/>
      <c r="K178" s="145"/>
      <c r="L178" s="27"/>
      <c r="M178" s="162" t="s">
        <v>1</v>
      </c>
      <c r="N178" s="163" t="s">
        <v>33</v>
      </c>
      <c r="O178" s="164">
        <v>0</v>
      </c>
      <c r="P178" s="164">
        <f>O178*H178</f>
        <v>0</v>
      </c>
      <c r="Q178" s="164">
        <v>0</v>
      </c>
      <c r="R178" s="164">
        <f>Q178*H178</f>
        <v>0</v>
      </c>
      <c r="S178" s="164">
        <v>0</v>
      </c>
      <c r="T178" s="165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157</v>
      </c>
      <c r="AT178" s="150" t="s">
        <v>153</v>
      </c>
      <c r="AU178" s="150" t="s">
        <v>75</v>
      </c>
      <c r="AY178" s="14" t="s">
        <v>150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4" t="s">
        <v>158</v>
      </c>
      <c r="BK178" s="151">
        <f>ROUND(I178*H178,2)</f>
        <v>0</v>
      </c>
      <c r="BL178" s="14" t="s">
        <v>157</v>
      </c>
      <c r="BM178" s="150" t="s">
        <v>2378</v>
      </c>
    </row>
    <row r="179" spans="1:65" s="2" customFormat="1" ht="6.95" customHeight="1">
      <c r="A179" s="26"/>
      <c r="B179" s="41"/>
      <c r="C179" s="42"/>
      <c r="D179" s="42"/>
      <c r="E179" s="42"/>
      <c r="F179" s="42"/>
      <c r="G179" s="42"/>
      <c r="H179" s="42"/>
      <c r="I179" s="42"/>
      <c r="J179" s="42"/>
      <c r="K179" s="42"/>
      <c r="L179" s="27"/>
      <c r="M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</row>
  </sheetData>
  <autoFilter ref="C124:K178"/>
  <mergeCells count="11">
    <mergeCell ref="I121:J121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9"/>
  <sheetViews>
    <sheetView showGridLines="0" workbookViewId="0">
      <selection activeCell="I104" sqref="I10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94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2379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ROUND((SUM(BE125:BE178)),  2)</f>
        <v>0</v>
      </c>
      <c r="G33" s="26"/>
      <c r="H33" s="26"/>
      <c r="I33" s="95">
        <v>0.2</v>
      </c>
      <c r="J33" s="94">
        <f>ROUND(((SUM(BE125:BE178))*I33),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ROUND((SUM(BF125:BF178)),  2)</f>
        <v>0</v>
      </c>
      <c r="G34" s="26"/>
      <c r="H34" s="26"/>
      <c r="I34" s="95">
        <v>0.2</v>
      </c>
      <c r="J34" s="94">
        <f>ROUND(((SUM(BF125:BF178))*I34),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ROUND((SUM(BG125:BG178)),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ROUND((SUM(BH125:BH178)),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ROUND((SUM(BI125:BI178)),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07 - D5. Chladenie, vetranie 2.NP + kancelárie na 1.NP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1405</v>
      </c>
      <c r="E98" s="113"/>
      <c r="F98" s="113"/>
      <c r="G98" s="113"/>
      <c r="H98" s="113"/>
      <c r="I98" s="113"/>
      <c r="J98" s="114"/>
      <c r="L98" s="111"/>
    </row>
    <row r="99" spans="1:31" s="9" customFormat="1" ht="24.95" customHeight="1">
      <c r="B99" s="107"/>
      <c r="D99" s="108" t="s">
        <v>1176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11"/>
      <c r="D100" s="112" t="s">
        <v>2380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2292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2293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2294</v>
      </c>
      <c r="E103" s="113"/>
      <c r="F103" s="113"/>
      <c r="G103" s="113"/>
      <c r="H103" s="113"/>
      <c r="I103" s="113"/>
      <c r="J103" s="114"/>
      <c r="L103" s="111"/>
    </row>
    <row r="104" spans="1:31" s="9" customFormat="1" ht="24.95" customHeight="1">
      <c r="B104" s="107"/>
      <c r="D104" s="108" t="s">
        <v>1183</v>
      </c>
      <c r="E104" s="109"/>
      <c r="F104" s="109"/>
      <c r="G104" s="109"/>
      <c r="H104" s="109"/>
      <c r="I104" s="109"/>
      <c r="J104" s="110"/>
      <c r="L104" s="107"/>
    </row>
    <row r="105" spans="1:31" s="9" customFormat="1" ht="24.95" customHeight="1">
      <c r="B105" s="107"/>
      <c r="D105" s="108" t="s">
        <v>134</v>
      </c>
      <c r="E105" s="109"/>
      <c r="F105" s="109"/>
      <c r="G105" s="109"/>
      <c r="H105" s="109"/>
      <c r="I105" s="109"/>
      <c r="J105" s="110"/>
      <c r="L105" s="107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136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3" t="str">
        <f>E7</f>
        <v>Prestavba objektu AB TSM ul. Klčové Nové Mesto nad Váhom</v>
      </c>
      <c r="F115" s="204"/>
      <c r="G115" s="204"/>
      <c r="H115" s="204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99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93" t="str">
        <f>E9</f>
        <v>07 - D5. Chladenie, vetranie 2.NP + kancelárie na 1.NP</v>
      </c>
      <c r="F117" s="202"/>
      <c r="G117" s="202"/>
      <c r="H117" s="20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15</v>
      </c>
      <c r="D119" s="26"/>
      <c r="E119" s="26"/>
      <c r="F119" s="21" t="str">
        <f>F12</f>
        <v/>
      </c>
      <c r="G119" s="26"/>
      <c r="H119" s="26"/>
      <c r="I119" s="23" t="s">
        <v>17</v>
      </c>
      <c r="J119" s="49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18</v>
      </c>
      <c r="D121" s="26"/>
      <c r="E121" s="26"/>
      <c r="F121" s="21" t="str">
        <f>E15</f>
        <v xml:space="preserve"> </v>
      </c>
      <c r="G121" s="26"/>
      <c r="H121" s="26"/>
      <c r="I121" s="205" t="s">
        <v>2412</v>
      </c>
      <c r="J121" s="205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22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25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5"/>
      <c r="B124" s="116"/>
      <c r="C124" s="117" t="s">
        <v>137</v>
      </c>
      <c r="D124" s="118" t="s">
        <v>52</v>
      </c>
      <c r="E124" s="118" t="s">
        <v>48</v>
      </c>
      <c r="F124" s="118" t="s">
        <v>49</v>
      </c>
      <c r="G124" s="118" t="s">
        <v>138</v>
      </c>
      <c r="H124" s="118" t="s">
        <v>139</v>
      </c>
      <c r="I124" s="118" t="s">
        <v>140</v>
      </c>
      <c r="J124" s="119" t="s">
        <v>103</v>
      </c>
      <c r="K124" s="120" t="s">
        <v>141</v>
      </c>
      <c r="L124" s="121"/>
      <c r="M124" s="56" t="s">
        <v>1</v>
      </c>
      <c r="N124" s="57" t="s">
        <v>31</v>
      </c>
      <c r="O124" s="57" t="s">
        <v>142</v>
      </c>
      <c r="P124" s="57" t="s">
        <v>143</v>
      </c>
      <c r="Q124" s="57" t="s">
        <v>144</v>
      </c>
      <c r="R124" s="57" t="s">
        <v>145</v>
      </c>
      <c r="S124" s="57" t="s">
        <v>146</v>
      </c>
      <c r="T124" s="58" t="s">
        <v>147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65" s="2" customFormat="1" ht="22.9" customHeight="1">
      <c r="A125" s="26"/>
      <c r="B125" s="27"/>
      <c r="C125" s="63" t="s">
        <v>104</v>
      </c>
      <c r="D125" s="26"/>
      <c r="E125" s="26"/>
      <c r="F125" s="26"/>
      <c r="G125" s="26"/>
      <c r="H125" s="26"/>
      <c r="I125" s="26"/>
      <c r="J125" s="122">
        <f>BK125</f>
        <v>0</v>
      </c>
      <c r="K125" s="26"/>
      <c r="L125" s="27"/>
      <c r="M125" s="59"/>
      <c r="N125" s="50"/>
      <c r="O125" s="60"/>
      <c r="P125" s="123">
        <f>P126+P137+P173+P175</f>
        <v>0</v>
      </c>
      <c r="Q125" s="60"/>
      <c r="R125" s="123">
        <f>R126+R137+R173+R175</f>
        <v>0.74112</v>
      </c>
      <c r="S125" s="60"/>
      <c r="T125" s="124">
        <f>T126+T137+T173+T175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66</v>
      </c>
      <c r="AU125" s="14" t="s">
        <v>105</v>
      </c>
      <c r="BK125" s="125">
        <f>BK126+BK137+BK173+BK175</f>
        <v>0</v>
      </c>
    </row>
    <row r="126" spans="1:65" s="12" customFormat="1" ht="25.9" customHeight="1">
      <c r="B126" s="126"/>
      <c r="D126" s="127" t="s">
        <v>66</v>
      </c>
      <c r="E126" s="128" t="s">
        <v>1411</v>
      </c>
      <c r="F126" s="128" t="s">
        <v>1412</v>
      </c>
      <c r="J126" s="129"/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75</v>
      </c>
      <c r="AT126" s="134" t="s">
        <v>66</v>
      </c>
      <c r="AU126" s="134" t="s">
        <v>67</v>
      </c>
      <c r="AY126" s="127" t="s">
        <v>150</v>
      </c>
      <c r="BK126" s="135">
        <f>BK127</f>
        <v>0</v>
      </c>
    </row>
    <row r="127" spans="1:65" s="12" customFormat="1" ht="22.9" customHeight="1">
      <c r="B127" s="126"/>
      <c r="D127" s="127" t="s">
        <v>66</v>
      </c>
      <c r="E127" s="136" t="s">
        <v>187</v>
      </c>
      <c r="F127" s="136" t="s">
        <v>1413</v>
      </c>
      <c r="J127" s="137"/>
      <c r="L127" s="126"/>
      <c r="M127" s="130"/>
      <c r="N127" s="131"/>
      <c r="O127" s="131"/>
      <c r="P127" s="132">
        <f>SUM(P128:P136)</f>
        <v>0</v>
      </c>
      <c r="Q127" s="131"/>
      <c r="R127" s="132">
        <f>SUM(R128:R136)</f>
        <v>0</v>
      </c>
      <c r="S127" s="131"/>
      <c r="T127" s="133">
        <f>SUM(T128:T136)</f>
        <v>0</v>
      </c>
      <c r="AR127" s="127" t="s">
        <v>75</v>
      </c>
      <c r="AT127" s="134" t="s">
        <v>66</v>
      </c>
      <c r="AU127" s="134" t="s">
        <v>75</v>
      </c>
      <c r="AY127" s="127" t="s">
        <v>150</v>
      </c>
      <c r="BK127" s="135">
        <f>SUM(BK128:BK136)</f>
        <v>0</v>
      </c>
    </row>
    <row r="128" spans="1:65" s="2" customFormat="1" ht="21.75" customHeight="1">
      <c r="A128" s="26"/>
      <c r="B128" s="138"/>
      <c r="C128" s="139" t="s">
        <v>75</v>
      </c>
      <c r="D128" s="139" t="s">
        <v>153</v>
      </c>
      <c r="E128" s="140" t="s">
        <v>2295</v>
      </c>
      <c r="F128" s="141" t="s">
        <v>2296</v>
      </c>
      <c r="G128" s="142" t="s">
        <v>463</v>
      </c>
      <c r="H128" s="143">
        <v>3</v>
      </c>
      <c r="I128" s="144"/>
      <c r="J128" s="144"/>
      <c r="K128" s="145"/>
      <c r="L128" s="27"/>
      <c r="M128" s="146" t="s">
        <v>1</v>
      </c>
      <c r="N128" s="147" t="s">
        <v>33</v>
      </c>
      <c r="O128" s="148">
        <v>0</v>
      </c>
      <c r="P128" s="148">
        <f t="shared" ref="P128:P136" si="0">O128*H128</f>
        <v>0</v>
      </c>
      <c r="Q128" s="148">
        <v>0</v>
      </c>
      <c r="R128" s="148">
        <f t="shared" ref="R128:R136" si="1">Q128*H128</f>
        <v>0</v>
      </c>
      <c r="S128" s="148">
        <v>0</v>
      </c>
      <c r="T128" s="149">
        <f t="shared" ref="T128:T136" si="2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157</v>
      </c>
      <c r="AT128" s="150" t="s">
        <v>153</v>
      </c>
      <c r="AU128" s="150" t="s">
        <v>158</v>
      </c>
      <c r="AY128" s="14" t="s">
        <v>150</v>
      </c>
      <c r="BE128" s="151">
        <f t="shared" ref="BE128:BE136" si="3">IF(N128="základná",J128,0)</f>
        <v>0</v>
      </c>
      <c r="BF128" s="151">
        <f t="shared" ref="BF128:BF136" si="4">IF(N128="znížená",J128,0)</f>
        <v>0</v>
      </c>
      <c r="BG128" s="151">
        <f t="shared" ref="BG128:BG136" si="5">IF(N128="zákl. prenesená",J128,0)</f>
        <v>0</v>
      </c>
      <c r="BH128" s="151">
        <f t="shared" ref="BH128:BH136" si="6">IF(N128="zníž. prenesená",J128,0)</f>
        <v>0</v>
      </c>
      <c r="BI128" s="151">
        <f t="shared" ref="BI128:BI136" si="7">IF(N128="nulová",J128,0)</f>
        <v>0</v>
      </c>
      <c r="BJ128" s="14" t="s">
        <v>158</v>
      </c>
      <c r="BK128" s="151">
        <f t="shared" ref="BK128:BK136" si="8">ROUND(I128*H128,2)</f>
        <v>0</v>
      </c>
      <c r="BL128" s="14" t="s">
        <v>157</v>
      </c>
      <c r="BM128" s="150" t="s">
        <v>158</v>
      </c>
    </row>
    <row r="129" spans="1:65" s="2" customFormat="1" ht="33" customHeight="1">
      <c r="A129" s="26"/>
      <c r="B129" s="138"/>
      <c r="C129" s="139" t="s">
        <v>158</v>
      </c>
      <c r="D129" s="139" t="s">
        <v>153</v>
      </c>
      <c r="E129" s="140" t="s">
        <v>2297</v>
      </c>
      <c r="F129" s="141" t="s">
        <v>2298</v>
      </c>
      <c r="G129" s="142" t="s">
        <v>463</v>
      </c>
      <c r="H129" s="143">
        <v>5</v>
      </c>
      <c r="I129" s="144"/>
      <c r="J129" s="144"/>
      <c r="K129" s="145"/>
      <c r="L129" s="27"/>
      <c r="M129" s="146" t="s">
        <v>1</v>
      </c>
      <c r="N129" s="147" t="s">
        <v>33</v>
      </c>
      <c r="O129" s="148">
        <v>0</v>
      </c>
      <c r="P129" s="148">
        <f t="shared" si="0"/>
        <v>0</v>
      </c>
      <c r="Q129" s="148">
        <v>0</v>
      </c>
      <c r="R129" s="148">
        <f t="shared" si="1"/>
        <v>0</v>
      </c>
      <c r="S129" s="148">
        <v>0</v>
      </c>
      <c r="T129" s="149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157</v>
      </c>
      <c r="AT129" s="150" t="s">
        <v>153</v>
      </c>
      <c r="AU129" s="150" t="s">
        <v>158</v>
      </c>
      <c r="AY129" s="14" t="s">
        <v>150</v>
      </c>
      <c r="BE129" s="151">
        <f t="shared" si="3"/>
        <v>0</v>
      </c>
      <c r="BF129" s="151">
        <f t="shared" si="4"/>
        <v>0</v>
      </c>
      <c r="BG129" s="151">
        <f t="shared" si="5"/>
        <v>0</v>
      </c>
      <c r="BH129" s="151">
        <f t="shared" si="6"/>
        <v>0</v>
      </c>
      <c r="BI129" s="151">
        <f t="shared" si="7"/>
        <v>0</v>
      </c>
      <c r="BJ129" s="14" t="s">
        <v>158</v>
      </c>
      <c r="BK129" s="151">
        <f t="shared" si="8"/>
        <v>0</v>
      </c>
      <c r="BL129" s="14" t="s">
        <v>157</v>
      </c>
      <c r="BM129" s="150" t="s">
        <v>157</v>
      </c>
    </row>
    <row r="130" spans="1:65" s="2" customFormat="1" ht="33" customHeight="1">
      <c r="A130" s="26"/>
      <c r="B130" s="138"/>
      <c r="C130" s="139" t="s">
        <v>161</v>
      </c>
      <c r="D130" s="139" t="s">
        <v>153</v>
      </c>
      <c r="E130" s="140" t="s">
        <v>2299</v>
      </c>
      <c r="F130" s="141" t="s">
        <v>2300</v>
      </c>
      <c r="G130" s="142" t="s">
        <v>463</v>
      </c>
      <c r="H130" s="143">
        <v>4</v>
      </c>
      <c r="I130" s="144"/>
      <c r="J130" s="144"/>
      <c r="K130" s="145"/>
      <c r="L130" s="27"/>
      <c r="M130" s="146" t="s">
        <v>1</v>
      </c>
      <c r="N130" s="147" t="s">
        <v>33</v>
      </c>
      <c r="O130" s="148">
        <v>0</v>
      </c>
      <c r="P130" s="148">
        <f t="shared" si="0"/>
        <v>0</v>
      </c>
      <c r="Q130" s="148">
        <v>0</v>
      </c>
      <c r="R130" s="148">
        <f t="shared" si="1"/>
        <v>0</v>
      </c>
      <c r="S130" s="148">
        <v>0</v>
      </c>
      <c r="T130" s="149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157</v>
      </c>
      <c r="AT130" s="150" t="s">
        <v>153</v>
      </c>
      <c r="AU130" s="150" t="s">
        <v>158</v>
      </c>
      <c r="AY130" s="14" t="s">
        <v>150</v>
      </c>
      <c r="BE130" s="151">
        <f t="shared" si="3"/>
        <v>0</v>
      </c>
      <c r="BF130" s="151">
        <f t="shared" si="4"/>
        <v>0</v>
      </c>
      <c r="BG130" s="151">
        <f t="shared" si="5"/>
        <v>0</v>
      </c>
      <c r="BH130" s="151">
        <f t="shared" si="6"/>
        <v>0</v>
      </c>
      <c r="BI130" s="151">
        <f t="shared" si="7"/>
        <v>0</v>
      </c>
      <c r="BJ130" s="14" t="s">
        <v>158</v>
      </c>
      <c r="BK130" s="151">
        <f t="shared" si="8"/>
        <v>0</v>
      </c>
      <c r="BL130" s="14" t="s">
        <v>157</v>
      </c>
      <c r="BM130" s="150" t="s">
        <v>164</v>
      </c>
    </row>
    <row r="131" spans="1:65" s="2" customFormat="1" ht="21.75" customHeight="1">
      <c r="A131" s="26"/>
      <c r="B131" s="138"/>
      <c r="C131" s="139" t="s">
        <v>157</v>
      </c>
      <c r="D131" s="139" t="s">
        <v>153</v>
      </c>
      <c r="E131" s="140" t="s">
        <v>1414</v>
      </c>
      <c r="F131" s="141" t="s">
        <v>1415</v>
      </c>
      <c r="G131" s="142" t="s">
        <v>173</v>
      </c>
      <c r="H131" s="143">
        <v>0.83399999999999996</v>
      </c>
      <c r="I131" s="144"/>
      <c r="J131" s="144"/>
      <c r="K131" s="145"/>
      <c r="L131" s="27"/>
      <c r="M131" s="146" t="s">
        <v>1</v>
      </c>
      <c r="N131" s="147" t="s">
        <v>33</v>
      </c>
      <c r="O131" s="148">
        <v>0</v>
      </c>
      <c r="P131" s="148">
        <f t="shared" si="0"/>
        <v>0</v>
      </c>
      <c r="Q131" s="148">
        <v>0</v>
      </c>
      <c r="R131" s="148">
        <f t="shared" si="1"/>
        <v>0</v>
      </c>
      <c r="S131" s="148">
        <v>0</v>
      </c>
      <c r="T131" s="149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157</v>
      </c>
      <c r="AT131" s="150" t="s">
        <v>153</v>
      </c>
      <c r="AU131" s="150" t="s">
        <v>158</v>
      </c>
      <c r="AY131" s="14" t="s">
        <v>150</v>
      </c>
      <c r="BE131" s="151">
        <f t="shared" si="3"/>
        <v>0</v>
      </c>
      <c r="BF131" s="151">
        <f t="shared" si="4"/>
        <v>0</v>
      </c>
      <c r="BG131" s="151">
        <f t="shared" si="5"/>
        <v>0</v>
      </c>
      <c r="BH131" s="151">
        <f t="shared" si="6"/>
        <v>0</v>
      </c>
      <c r="BI131" s="151">
        <f t="shared" si="7"/>
        <v>0</v>
      </c>
      <c r="BJ131" s="14" t="s">
        <v>158</v>
      </c>
      <c r="BK131" s="151">
        <f t="shared" si="8"/>
        <v>0</v>
      </c>
      <c r="BL131" s="14" t="s">
        <v>157</v>
      </c>
      <c r="BM131" s="150" t="s">
        <v>169</v>
      </c>
    </row>
    <row r="132" spans="1:65" s="2" customFormat="1" ht="21.75" customHeight="1">
      <c r="A132" s="26"/>
      <c r="B132" s="138"/>
      <c r="C132" s="139" t="s">
        <v>170</v>
      </c>
      <c r="D132" s="139" t="s">
        <v>153</v>
      </c>
      <c r="E132" s="140" t="s">
        <v>1416</v>
      </c>
      <c r="F132" s="141" t="s">
        <v>1417</v>
      </c>
      <c r="G132" s="142" t="s">
        <v>173</v>
      </c>
      <c r="H132" s="143">
        <v>0.83399999999999996</v>
      </c>
      <c r="I132" s="144"/>
      <c r="J132" s="144"/>
      <c r="K132" s="145"/>
      <c r="L132" s="27"/>
      <c r="M132" s="146" t="s">
        <v>1</v>
      </c>
      <c r="N132" s="147" t="s">
        <v>33</v>
      </c>
      <c r="O132" s="148">
        <v>0</v>
      </c>
      <c r="P132" s="148">
        <f t="shared" si="0"/>
        <v>0</v>
      </c>
      <c r="Q132" s="148">
        <v>0</v>
      </c>
      <c r="R132" s="148">
        <f t="shared" si="1"/>
        <v>0</v>
      </c>
      <c r="S132" s="148">
        <v>0</v>
      </c>
      <c r="T132" s="149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157</v>
      </c>
      <c r="AT132" s="150" t="s">
        <v>153</v>
      </c>
      <c r="AU132" s="150" t="s">
        <v>158</v>
      </c>
      <c r="AY132" s="14" t="s">
        <v>150</v>
      </c>
      <c r="BE132" s="151">
        <f t="shared" si="3"/>
        <v>0</v>
      </c>
      <c r="BF132" s="151">
        <f t="shared" si="4"/>
        <v>0</v>
      </c>
      <c r="BG132" s="151">
        <f t="shared" si="5"/>
        <v>0</v>
      </c>
      <c r="BH132" s="151">
        <f t="shared" si="6"/>
        <v>0</v>
      </c>
      <c r="BI132" s="151">
        <f t="shared" si="7"/>
        <v>0</v>
      </c>
      <c r="BJ132" s="14" t="s">
        <v>158</v>
      </c>
      <c r="BK132" s="151">
        <f t="shared" si="8"/>
        <v>0</v>
      </c>
      <c r="BL132" s="14" t="s">
        <v>157</v>
      </c>
      <c r="BM132" s="150" t="s">
        <v>174</v>
      </c>
    </row>
    <row r="133" spans="1:65" s="2" customFormat="1" ht="21.75" customHeight="1">
      <c r="A133" s="26"/>
      <c r="B133" s="138"/>
      <c r="C133" s="139" t="s">
        <v>164</v>
      </c>
      <c r="D133" s="139" t="s">
        <v>153</v>
      </c>
      <c r="E133" s="140" t="s">
        <v>1418</v>
      </c>
      <c r="F133" s="141" t="s">
        <v>1419</v>
      </c>
      <c r="G133" s="142" t="s">
        <v>173</v>
      </c>
      <c r="H133" s="143">
        <v>0.83399999999999996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si="0"/>
        <v>0</v>
      </c>
      <c r="Q133" s="148">
        <v>0</v>
      </c>
      <c r="R133" s="148">
        <f t="shared" si="1"/>
        <v>0</v>
      </c>
      <c r="S133" s="148">
        <v>0</v>
      </c>
      <c r="T133" s="149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157</v>
      </c>
      <c r="AT133" s="150" t="s">
        <v>153</v>
      </c>
      <c r="AU133" s="150" t="s">
        <v>158</v>
      </c>
      <c r="AY133" s="14" t="s">
        <v>150</v>
      </c>
      <c r="BE133" s="151">
        <f t="shared" si="3"/>
        <v>0</v>
      </c>
      <c r="BF133" s="151">
        <f t="shared" si="4"/>
        <v>0</v>
      </c>
      <c r="BG133" s="151">
        <f t="shared" si="5"/>
        <v>0</v>
      </c>
      <c r="BH133" s="151">
        <f t="shared" si="6"/>
        <v>0</v>
      </c>
      <c r="BI133" s="151">
        <f t="shared" si="7"/>
        <v>0</v>
      </c>
      <c r="BJ133" s="14" t="s">
        <v>158</v>
      </c>
      <c r="BK133" s="151">
        <f t="shared" si="8"/>
        <v>0</v>
      </c>
      <c r="BL133" s="14" t="s">
        <v>157</v>
      </c>
      <c r="BM133" s="150" t="s">
        <v>179</v>
      </c>
    </row>
    <row r="134" spans="1:65" s="2" customFormat="1" ht="21.75" customHeight="1">
      <c r="A134" s="26"/>
      <c r="B134" s="138"/>
      <c r="C134" s="139" t="s">
        <v>180</v>
      </c>
      <c r="D134" s="139" t="s">
        <v>153</v>
      </c>
      <c r="E134" s="140" t="s">
        <v>1420</v>
      </c>
      <c r="F134" s="141" t="s">
        <v>1421</v>
      </c>
      <c r="G134" s="142" t="s">
        <v>173</v>
      </c>
      <c r="H134" s="143">
        <v>7.5060000000000002</v>
      </c>
      <c r="I134" s="144"/>
      <c r="J134" s="144"/>
      <c r="K134" s="145"/>
      <c r="L134" s="27"/>
      <c r="M134" s="146" t="s">
        <v>1</v>
      </c>
      <c r="N134" s="147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157</v>
      </c>
      <c r="AT134" s="150" t="s">
        <v>153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157</v>
      </c>
      <c r="BM134" s="150" t="s">
        <v>183</v>
      </c>
    </row>
    <row r="135" spans="1:65" s="2" customFormat="1" ht="21.75" customHeight="1">
      <c r="A135" s="26"/>
      <c r="B135" s="138"/>
      <c r="C135" s="139" t="s">
        <v>169</v>
      </c>
      <c r="D135" s="139" t="s">
        <v>153</v>
      </c>
      <c r="E135" s="140" t="s">
        <v>1422</v>
      </c>
      <c r="F135" s="141" t="s">
        <v>1423</v>
      </c>
      <c r="G135" s="142" t="s">
        <v>173</v>
      </c>
      <c r="H135" s="143">
        <v>0.83399999999999996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157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157</v>
      </c>
      <c r="BM135" s="150" t="s">
        <v>186</v>
      </c>
    </row>
    <row r="136" spans="1:65" s="2" customFormat="1" ht="21.75" customHeight="1">
      <c r="A136" s="26"/>
      <c r="B136" s="138"/>
      <c r="C136" s="139" t="s">
        <v>187</v>
      </c>
      <c r="D136" s="139" t="s">
        <v>153</v>
      </c>
      <c r="E136" s="140" t="s">
        <v>2301</v>
      </c>
      <c r="F136" s="141" t="s">
        <v>2302</v>
      </c>
      <c r="G136" s="142" t="s">
        <v>173</v>
      </c>
      <c r="H136" s="143">
        <v>0.83399999999999996</v>
      </c>
      <c r="I136" s="144"/>
      <c r="J136" s="144"/>
      <c r="K136" s="145"/>
      <c r="L136" s="27"/>
      <c r="M136" s="146" t="s">
        <v>1</v>
      </c>
      <c r="N136" s="147" t="s">
        <v>33</v>
      </c>
      <c r="O136" s="148">
        <v>0</v>
      </c>
      <c r="P136" s="148">
        <f t="shared" si="0"/>
        <v>0</v>
      </c>
      <c r="Q136" s="148">
        <v>0</v>
      </c>
      <c r="R136" s="148">
        <f t="shared" si="1"/>
        <v>0</v>
      </c>
      <c r="S136" s="148">
        <v>0</v>
      </c>
      <c r="T136" s="149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157</v>
      </c>
      <c r="AT136" s="150" t="s">
        <v>153</v>
      </c>
      <c r="AU136" s="150" t="s">
        <v>158</v>
      </c>
      <c r="AY136" s="14" t="s">
        <v>150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158</v>
      </c>
      <c r="BK136" s="151">
        <f t="shared" si="8"/>
        <v>0</v>
      </c>
      <c r="BL136" s="14" t="s">
        <v>157</v>
      </c>
      <c r="BM136" s="150" t="s">
        <v>192</v>
      </c>
    </row>
    <row r="137" spans="1:65" s="12" customFormat="1" ht="25.9" customHeight="1">
      <c r="B137" s="126"/>
      <c r="D137" s="127" t="s">
        <v>66</v>
      </c>
      <c r="E137" s="128" t="s">
        <v>1172</v>
      </c>
      <c r="F137" s="128" t="s">
        <v>1184</v>
      </c>
      <c r="J137" s="129"/>
      <c r="L137" s="126"/>
      <c r="M137" s="130"/>
      <c r="N137" s="131"/>
      <c r="O137" s="131"/>
      <c r="P137" s="132">
        <f>P138+P147+P149+P171</f>
        <v>0</v>
      </c>
      <c r="Q137" s="131"/>
      <c r="R137" s="132">
        <f>R138+R147+R149+R171</f>
        <v>0.74112</v>
      </c>
      <c r="S137" s="131"/>
      <c r="T137" s="133">
        <f>T138+T147+T149+T171</f>
        <v>0</v>
      </c>
      <c r="AR137" s="127" t="s">
        <v>158</v>
      </c>
      <c r="AT137" s="134" t="s">
        <v>66</v>
      </c>
      <c r="AU137" s="134" t="s">
        <v>67</v>
      </c>
      <c r="AY137" s="127" t="s">
        <v>150</v>
      </c>
      <c r="BK137" s="135">
        <f>BK138+BK147+BK149+BK171</f>
        <v>0</v>
      </c>
    </row>
    <row r="138" spans="1:65" s="12" customFormat="1" ht="22.9" customHeight="1">
      <c r="B138" s="126"/>
      <c r="D138" s="127" t="s">
        <v>66</v>
      </c>
      <c r="E138" s="136" t="s">
        <v>2381</v>
      </c>
      <c r="F138" s="136" t="s">
        <v>2303</v>
      </c>
      <c r="J138" s="137"/>
      <c r="L138" s="126"/>
      <c r="M138" s="130"/>
      <c r="N138" s="131"/>
      <c r="O138" s="131"/>
      <c r="P138" s="132">
        <f>SUM(P139:P146)</f>
        <v>0</v>
      </c>
      <c r="Q138" s="131"/>
      <c r="R138" s="132">
        <f>SUM(R139:R146)</f>
        <v>0.5292</v>
      </c>
      <c r="S138" s="131"/>
      <c r="T138" s="133">
        <f>SUM(T139:T146)</f>
        <v>0</v>
      </c>
      <c r="AR138" s="127" t="s">
        <v>75</v>
      </c>
      <c r="AT138" s="134" t="s">
        <v>66</v>
      </c>
      <c r="AU138" s="134" t="s">
        <v>75</v>
      </c>
      <c r="AY138" s="127" t="s">
        <v>150</v>
      </c>
      <c r="BK138" s="135">
        <f>SUM(BK139:BK146)</f>
        <v>0</v>
      </c>
    </row>
    <row r="139" spans="1:65" s="2" customFormat="1" ht="16.5" customHeight="1">
      <c r="A139" s="26"/>
      <c r="B139" s="138"/>
      <c r="C139" s="139" t="s">
        <v>174</v>
      </c>
      <c r="D139" s="139" t="s">
        <v>153</v>
      </c>
      <c r="E139" s="140" t="s">
        <v>2304</v>
      </c>
      <c r="F139" s="141" t="s">
        <v>2305</v>
      </c>
      <c r="G139" s="142" t="s">
        <v>205</v>
      </c>
      <c r="H139" s="143">
        <v>135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ref="P139:P146" si="9">O139*H139</f>
        <v>0</v>
      </c>
      <c r="Q139" s="148">
        <v>4.8999999999999998E-4</v>
      </c>
      <c r="R139" s="148">
        <f t="shared" ref="R139:R146" si="10">Q139*H139</f>
        <v>6.615E-2</v>
      </c>
      <c r="S139" s="148">
        <v>0</v>
      </c>
      <c r="T139" s="149">
        <f t="shared" ref="T139:T146" si="11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157</v>
      </c>
      <c r="AT139" s="150" t="s">
        <v>153</v>
      </c>
      <c r="AU139" s="150" t="s">
        <v>158</v>
      </c>
      <c r="AY139" s="14" t="s">
        <v>150</v>
      </c>
      <c r="BE139" s="151">
        <f t="shared" ref="BE139:BE146" si="12">IF(N139="základná",J139,0)</f>
        <v>0</v>
      </c>
      <c r="BF139" s="151">
        <f t="shared" ref="BF139:BF146" si="13">IF(N139="znížená",J139,0)</f>
        <v>0</v>
      </c>
      <c r="BG139" s="151">
        <f t="shared" ref="BG139:BG146" si="14">IF(N139="zákl. prenesená",J139,0)</f>
        <v>0</v>
      </c>
      <c r="BH139" s="151">
        <f t="shared" ref="BH139:BH146" si="15">IF(N139="zníž. prenesená",J139,0)</f>
        <v>0</v>
      </c>
      <c r="BI139" s="151">
        <f t="shared" ref="BI139:BI146" si="16">IF(N139="nulová",J139,0)</f>
        <v>0</v>
      </c>
      <c r="BJ139" s="14" t="s">
        <v>158</v>
      </c>
      <c r="BK139" s="151">
        <f t="shared" ref="BK139:BK146" si="17">ROUND(I139*H139,2)</f>
        <v>0</v>
      </c>
      <c r="BL139" s="14" t="s">
        <v>157</v>
      </c>
      <c r="BM139" s="150" t="s">
        <v>7</v>
      </c>
    </row>
    <row r="140" spans="1:65" s="2" customFormat="1" ht="16.5" customHeight="1">
      <c r="A140" s="26"/>
      <c r="B140" s="138"/>
      <c r="C140" s="139" t="s">
        <v>195</v>
      </c>
      <c r="D140" s="139" t="s">
        <v>153</v>
      </c>
      <c r="E140" s="140" t="s">
        <v>2306</v>
      </c>
      <c r="F140" s="141" t="s">
        <v>2307</v>
      </c>
      <c r="G140" s="142" t="s">
        <v>205</v>
      </c>
      <c r="H140" s="143">
        <v>135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 t="shared" si="9"/>
        <v>0</v>
      </c>
      <c r="Q140" s="148">
        <v>4.8999999999999998E-4</v>
      </c>
      <c r="R140" s="148">
        <f t="shared" si="10"/>
        <v>6.615E-2</v>
      </c>
      <c r="S140" s="148">
        <v>0</v>
      </c>
      <c r="T140" s="149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157</v>
      </c>
      <c r="AT140" s="150" t="s">
        <v>153</v>
      </c>
      <c r="AU140" s="150" t="s">
        <v>158</v>
      </c>
      <c r="AY140" s="14" t="s">
        <v>150</v>
      </c>
      <c r="BE140" s="151">
        <f t="shared" si="12"/>
        <v>0</v>
      </c>
      <c r="BF140" s="151">
        <f t="shared" si="13"/>
        <v>0</v>
      </c>
      <c r="BG140" s="151">
        <f t="shared" si="14"/>
        <v>0</v>
      </c>
      <c r="BH140" s="151">
        <f t="shared" si="15"/>
        <v>0</v>
      </c>
      <c r="BI140" s="151">
        <f t="shared" si="16"/>
        <v>0</v>
      </c>
      <c r="BJ140" s="14" t="s">
        <v>158</v>
      </c>
      <c r="BK140" s="151">
        <f t="shared" si="17"/>
        <v>0</v>
      </c>
      <c r="BL140" s="14" t="s">
        <v>157</v>
      </c>
      <c r="BM140" s="150" t="s">
        <v>198</v>
      </c>
    </row>
    <row r="141" spans="1:65" s="2" customFormat="1" ht="16.5" customHeight="1">
      <c r="A141" s="26"/>
      <c r="B141" s="138"/>
      <c r="C141" s="139" t="s">
        <v>179</v>
      </c>
      <c r="D141" s="139" t="s">
        <v>153</v>
      </c>
      <c r="E141" s="140" t="s">
        <v>2308</v>
      </c>
      <c r="F141" s="141" t="s">
        <v>2309</v>
      </c>
      <c r="G141" s="142" t="s">
        <v>205</v>
      </c>
      <c r="H141" s="143">
        <v>270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 t="shared" si="9"/>
        <v>0</v>
      </c>
      <c r="Q141" s="148">
        <v>4.8999999999999998E-4</v>
      </c>
      <c r="R141" s="148">
        <f t="shared" si="10"/>
        <v>0.1323</v>
      </c>
      <c r="S141" s="148">
        <v>0</v>
      </c>
      <c r="T141" s="149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153</v>
      </c>
      <c r="AU141" s="150" t="s">
        <v>158</v>
      </c>
      <c r="AY141" s="14" t="s">
        <v>150</v>
      </c>
      <c r="BE141" s="151">
        <f t="shared" si="12"/>
        <v>0</v>
      </c>
      <c r="BF141" s="151">
        <f t="shared" si="13"/>
        <v>0</v>
      </c>
      <c r="BG141" s="151">
        <f t="shared" si="14"/>
        <v>0</v>
      </c>
      <c r="BH141" s="151">
        <f t="shared" si="15"/>
        <v>0</v>
      </c>
      <c r="BI141" s="151">
        <f t="shared" si="16"/>
        <v>0</v>
      </c>
      <c r="BJ141" s="14" t="s">
        <v>158</v>
      </c>
      <c r="BK141" s="151">
        <f t="shared" si="17"/>
        <v>0</v>
      </c>
      <c r="BL141" s="14" t="s">
        <v>186</v>
      </c>
      <c r="BM141" s="150" t="s">
        <v>2382</v>
      </c>
    </row>
    <row r="142" spans="1:65" s="2" customFormat="1" ht="16.5" customHeight="1">
      <c r="A142" s="26"/>
      <c r="B142" s="138"/>
      <c r="C142" s="139" t="s">
        <v>202</v>
      </c>
      <c r="D142" s="139" t="s">
        <v>153</v>
      </c>
      <c r="E142" s="140" t="s">
        <v>2311</v>
      </c>
      <c r="F142" s="141" t="s">
        <v>2312</v>
      </c>
      <c r="G142" s="142" t="s">
        <v>205</v>
      </c>
      <c r="H142" s="143">
        <v>270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 t="shared" si="9"/>
        <v>0</v>
      </c>
      <c r="Q142" s="148">
        <v>4.8999999999999998E-4</v>
      </c>
      <c r="R142" s="148">
        <f t="shared" si="10"/>
        <v>0.1323</v>
      </c>
      <c r="S142" s="148">
        <v>0</v>
      </c>
      <c r="T142" s="149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153</v>
      </c>
      <c r="AU142" s="150" t="s">
        <v>158</v>
      </c>
      <c r="AY142" s="14" t="s">
        <v>150</v>
      </c>
      <c r="BE142" s="151">
        <f t="shared" si="12"/>
        <v>0</v>
      </c>
      <c r="BF142" s="151">
        <f t="shared" si="13"/>
        <v>0</v>
      </c>
      <c r="BG142" s="151">
        <f t="shared" si="14"/>
        <v>0</v>
      </c>
      <c r="BH142" s="151">
        <f t="shared" si="15"/>
        <v>0</v>
      </c>
      <c r="BI142" s="151">
        <f t="shared" si="16"/>
        <v>0</v>
      </c>
      <c r="BJ142" s="14" t="s">
        <v>158</v>
      </c>
      <c r="BK142" s="151">
        <f t="shared" si="17"/>
        <v>0</v>
      </c>
      <c r="BL142" s="14" t="s">
        <v>186</v>
      </c>
      <c r="BM142" s="150" t="s">
        <v>2383</v>
      </c>
    </row>
    <row r="143" spans="1:65" s="2" customFormat="1" ht="16.5" customHeight="1">
      <c r="A143" s="26"/>
      <c r="B143" s="138"/>
      <c r="C143" s="139" t="s">
        <v>183</v>
      </c>
      <c r="D143" s="139" t="s">
        <v>153</v>
      </c>
      <c r="E143" s="140" t="s">
        <v>2314</v>
      </c>
      <c r="F143" s="141" t="s">
        <v>2315</v>
      </c>
      <c r="G143" s="142" t="s">
        <v>205</v>
      </c>
      <c r="H143" s="143">
        <v>270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9"/>
        <v>0</v>
      </c>
      <c r="Q143" s="148">
        <v>4.8999999999999998E-4</v>
      </c>
      <c r="R143" s="148">
        <f t="shared" si="10"/>
        <v>0.1323</v>
      </c>
      <c r="S143" s="148">
        <v>0</v>
      </c>
      <c r="T143" s="149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186</v>
      </c>
      <c r="AT143" s="150" t="s">
        <v>153</v>
      </c>
      <c r="AU143" s="150" t="s">
        <v>158</v>
      </c>
      <c r="AY143" s="14" t="s">
        <v>150</v>
      </c>
      <c r="BE143" s="151">
        <f t="shared" si="12"/>
        <v>0</v>
      </c>
      <c r="BF143" s="151">
        <f t="shared" si="13"/>
        <v>0</v>
      </c>
      <c r="BG143" s="151">
        <f t="shared" si="14"/>
        <v>0</v>
      </c>
      <c r="BH143" s="151">
        <f t="shared" si="15"/>
        <v>0</v>
      </c>
      <c r="BI143" s="151">
        <f t="shared" si="16"/>
        <v>0</v>
      </c>
      <c r="BJ143" s="14" t="s">
        <v>158</v>
      </c>
      <c r="BK143" s="151">
        <f t="shared" si="17"/>
        <v>0</v>
      </c>
      <c r="BL143" s="14" t="s">
        <v>186</v>
      </c>
      <c r="BM143" s="150" t="s">
        <v>2384</v>
      </c>
    </row>
    <row r="144" spans="1:65" s="2" customFormat="1" ht="21.75" customHeight="1">
      <c r="A144" s="26"/>
      <c r="B144" s="138"/>
      <c r="C144" s="139" t="s">
        <v>210</v>
      </c>
      <c r="D144" s="139" t="s">
        <v>153</v>
      </c>
      <c r="E144" s="140" t="s">
        <v>2317</v>
      </c>
      <c r="F144" s="141" t="s">
        <v>2318</v>
      </c>
      <c r="G144" s="142" t="s">
        <v>205</v>
      </c>
      <c r="H144" s="143">
        <v>270</v>
      </c>
      <c r="I144" s="144"/>
      <c r="J144" s="144"/>
      <c r="K144" s="145"/>
      <c r="L144" s="27"/>
      <c r="M144" s="146" t="s">
        <v>1</v>
      </c>
      <c r="N144" s="147" t="s">
        <v>33</v>
      </c>
      <c r="O144" s="148">
        <v>0</v>
      </c>
      <c r="P144" s="148">
        <f t="shared" si="9"/>
        <v>0</v>
      </c>
      <c r="Q144" s="148">
        <v>0</v>
      </c>
      <c r="R144" s="148">
        <f t="shared" si="10"/>
        <v>0</v>
      </c>
      <c r="S144" s="148">
        <v>0</v>
      </c>
      <c r="T144" s="149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157</v>
      </c>
      <c r="AT144" s="150" t="s">
        <v>153</v>
      </c>
      <c r="AU144" s="150" t="s">
        <v>158</v>
      </c>
      <c r="AY144" s="14" t="s">
        <v>150</v>
      </c>
      <c r="BE144" s="151">
        <f t="shared" si="12"/>
        <v>0</v>
      </c>
      <c r="BF144" s="151">
        <f t="shared" si="13"/>
        <v>0</v>
      </c>
      <c r="BG144" s="151">
        <f t="shared" si="14"/>
        <v>0</v>
      </c>
      <c r="BH144" s="151">
        <f t="shared" si="15"/>
        <v>0</v>
      </c>
      <c r="BI144" s="151">
        <f t="shared" si="16"/>
        <v>0</v>
      </c>
      <c r="BJ144" s="14" t="s">
        <v>158</v>
      </c>
      <c r="BK144" s="151">
        <f t="shared" si="17"/>
        <v>0</v>
      </c>
      <c r="BL144" s="14" t="s">
        <v>157</v>
      </c>
      <c r="BM144" s="150" t="s">
        <v>201</v>
      </c>
    </row>
    <row r="145" spans="1:65" s="2" customFormat="1" ht="16.5" customHeight="1">
      <c r="A145" s="26"/>
      <c r="B145" s="138"/>
      <c r="C145" s="139" t="s">
        <v>186</v>
      </c>
      <c r="D145" s="139" t="s">
        <v>153</v>
      </c>
      <c r="E145" s="140" t="s">
        <v>2319</v>
      </c>
      <c r="F145" s="141" t="s">
        <v>1437</v>
      </c>
      <c r="G145" s="142" t="s">
        <v>205</v>
      </c>
      <c r="H145" s="143">
        <v>270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9"/>
        <v>0</v>
      </c>
      <c r="Q145" s="148">
        <v>0</v>
      </c>
      <c r="R145" s="148">
        <f t="shared" si="10"/>
        <v>0</v>
      </c>
      <c r="S145" s="148">
        <v>0</v>
      </c>
      <c r="T145" s="149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186</v>
      </c>
      <c r="AT145" s="150" t="s">
        <v>153</v>
      </c>
      <c r="AU145" s="150" t="s">
        <v>158</v>
      </c>
      <c r="AY145" s="14" t="s">
        <v>150</v>
      </c>
      <c r="BE145" s="151">
        <f t="shared" si="12"/>
        <v>0</v>
      </c>
      <c r="BF145" s="151">
        <f t="shared" si="13"/>
        <v>0</v>
      </c>
      <c r="BG145" s="151">
        <f t="shared" si="14"/>
        <v>0</v>
      </c>
      <c r="BH145" s="151">
        <f t="shared" si="15"/>
        <v>0</v>
      </c>
      <c r="BI145" s="151">
        <f t="shared" si="16"/>
        <v>0</v>
      </c>
      <c r="BJ145" s="14" t="s">
        <v>158</v>
      </c>
      <c r="BK145" s="151">
        <f t="shared" si="17"/>
        <v>0</v>
      </c>
      <c r="BL145" s="14" t="s">
        <v>186</v>
      </c>
      <c r="BM145" s="150" t="s">
        <v>2385</v>
      </c>
    </row>
    <row r="146" spans="1:65" s="2" customFormat="1" ht="21.75" customHeight="1">
      <c r="A146" s="26"/>
      <c r="B146" s="138"/>
      <c r="C146" s="139" t="s">
        <v>217</v>
      </c>
      <c r="D146" s="139" t="s">
        <v>153</v>
      </c>
      <c r="E146" s="140" t="s">
        <v>2321</v>
      </c>
      <c r="F146" s="141" t="s">
        <v>1440</v>
      </c>
      <c r="G146" s="142" t="s">
        <v>554</v>
      </c>
      <c r="H146" s="143">
        <v>28.04</v>
      </c>
      <c r="I146" s="144"/>
      <c r="J146" s="144"/>
      <c r="K146" s="145"/>
      <c r="L146" s="27"/>
      <c r="M146" s="146" t="s">
        <v>1</v>
      </c>
      <c r="N146" s="147" t="s">
        <v>33</v>
      </c>
      <c r="O146" s="148">
        <v>0</v>
      </c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157</v>
      </c>
      <c r="AT146" s="150" t="s">
        <v>153</v>
      </c>
      <c r="AU146" s="150" t="s">
        <v>158</v>
      </c>
      <c r="AY146" s="14" t="s">
        <v>150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158</v>
      </c>
      <c r="BK146" s="151">
        <f t="shared" si="17"/>
        <v>0</v>
      </c>
      <c r="BL146" s="14" t="s">
        <v>157</v>
      </c>
      <c r="BM146" s="150" t="s">
        <v>206</v>
      </c>
    </row>
    <row r="147" spans="1:65" s="12" customFormat="1" ht="22.9" customHeight="1">
      <c r="B147" s="126"/>
      <c r="D147" s="127" t="s">
        <v>66</v>
      </c>
      <c r="E147" s="136" t="s">
        <v>2322</v>
      </c>
      <c r="F147" s="136" t="s">
        <v>2323</v>
      </c>
      <c r="J147" s="137"/>
      <c r="L147" s="126"/>
      <c r="M147" s="130"/>
      <c r="N147" s="131"/>
      <c r="O147" s="131"/>
      <c r="P147" s="132">
        <f>P148</f>
        <v>0</v>
      </c>
      <c r="Q147" s="131"/>
      <c r="R147" s="132">
        <f>R148</f>
        <v>0</v>
      </c>
      <c r="S147" s="131"/>
      <c r="T147" s="133">
        <f>T148</f>
        <v>0</v>
      </c>
      <c r="AR147" s="127" t="s">
        <v>75</v>
      </c>
      <c r="AT147" s="134" t="s">
        <v>66</v>
      </c>
      <c r="AU147" s="134" t="s">
        <v>75</v>
      </c>
      <c r="AY147" s="127" t="s">
        <v>150</v>
      </c>
      <c r="BK147" s="135">
        <f>BK148</f>
        <v>0</v>
      </c>
    </row>
    <row r="148" spans="1:65" s="2" customFormat="1" ht="21.75" customHeight="1">
      <c r="A148" s="26"/>
      <c r="B148" s="138"/>
      <c r="C148" s="139" t="s">
        <v>192</v>
      </c>
      <c r="D148" s="139" t="s">
        <v>153</v>
      </c>
      <c r="E148" s="140" t="s">
        <v>2324</v>
      </c>
      <c r="F148" s="141" t="s">
        <v>2325</v>
      </c>
      <c r="G148" s="142" t="s">
        <v>228</v>
      </c>
      <c r="H148" s="143">
        <v>1</v>
      </c>
      <c r="I148" s="144"/>
      <c r="J148" s="144"/>
      <c r="K148" s="145"/>
      <c r="L148" s="27"/>
      <c r="M148" s="146" t="s">
        <v>1</v>
      </c>
      <c r="N148" s="147" t="s">
        <v>33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157</v>
      </c>
      <c r="AT148" s="150" t="s">
        <v>153</v>
      </c>
      <c r="AU148" s="150" t="s">
        <v>158</v>
      </c>
      <c r="AY148" s="14" t="s">
        <v>150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4" t="s">
        <v>158</v>
      </c>
      <c r="BK148" s="151">
        <f>ROUND(I148*H148,2)</f>
        <v>0</v>
      </c>
      <c r="BL148" s="14" t="s">
        <v>157</v>
      </c>
      <c r="BM148" s="150" t="s">
        <v>209</v>
      </c>
    </row>
    <row r="149" spans="1:65" s="12" customFormat="1" ht="22.9" customHeight="1">
      <c r="B149" s="126"/>
      <c r="D149" s="127" t="s">
        <v>66</v>
      </c>
      <c r="E149" s="136" t="s">
        <v>2326</v>
      </c>
      <c r="F149" s="136" t="s">
        <v>2327</v>
      </c>
      <c r="J149" s="137"/>
      <c r="L149" s="126"/>
      <c r="M149" s="130"/>
      <c r="N149" s="131"/>
      <c r="O149" s="131"/>
      <c r="P149" s="132">
        <f>SUM(P150:P170)</f>
        <v>0</v>
      </c>
      <c r="Q149" s="131"/>
      <c r="R149" s="132">
        <f>SUM(R150:R170)</f>
        <v>0.21192</v>
      </c>
      <c r="S149" s="131"/>
      <c r="T149" s="133">
        <f>SUM(T150:T170)</f>
        <v>0</v>
      </c>
      <c r="AR149" s="127" t="s">
        <v>158</v>
      </c>
      <c r="AT149" s="134" t="s">
        <v>66</v>
      </c>
      <c r="AU149" s="134" t="s">
        <v>75</v>
      </c>
      <c r="AY149" s="127" t="s">
        <v>150</v>
      </c>
      <c r="BK149" s="135">
        <f>SUM(BK150:BK170)</f>
        <v>0</v>
      </c>
    </row>
    <row r="150" spans="1:65" s="2" customFormat="1" ht="16.5" customHeight="1">
      <c r="A150" s="26"/>
      <c r="B150" s="138"/>
      <c r="C150" s="139" t="s">
        <v>225</v>
      </c>
      <c r="D150" s="139" t="s">
        <v>153</v>
      </c>
      <c r="E150" s="140" t="s">
        <v>2328</v>
      </c>
      <c r="F150" s="141" t="s">
        <v>2329</v>
      </c>
      <c r="G150" s="142" t="s">
        <v>463</v>
      </c>
      <c r="H150" s="143">
        <v>1</v>
      </c>
      <c r="I150" s="144"/>
      <c r="J150" s="144"/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ref="P150:P170" si="18">O150*H150</f>
        <v>0</v>
      </c>
      <c r="Q150" s="148">
        <v>0</v>
      </c>
      <c r="R150" s="148">
        <f t="shared" ref="R150:R170" si="19">Q150*H150</f>
        <v>0</v>
      </c>
      <c r="S150" s="148">
        <v>0</v>
      </c>
      <c r="T150" s="149">
        <f t="shared" ref="T150:T170" si="20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186</v>
      </c>
      <c r="AT150" s="150" t="s">
        <v>153</v>
      </c>
      <c r="AU150" s="150" t="s">
        <v>158</v>
      </c>
      <c r="AY150" s="14" t="s">
        <v>150</v>
      </c>
      <c r="BE150" s="151">
        <f t="shared" ref="BE150:BE170" si="21">IF(N150="základná",J150,0)</f>
        <v>0</v>
      </c>
      <c r="BF150" s="151">
        <f t="shared" ref="BF150:BF170" si="22">IF(N150="znížená",J150,0)</f>
        <v>0</v>
      </c>
      <c r="BG150" s="151">
        <f t="shared" ref="BG150:BG170" si="23">IF(N150="zákl. prenesená",J150,0)</f>
        <v>0</v>
      </c>
      <c r="BH150" s="151">
        <f t="shared" ref="BH150:BH170" si="24">IF(N150="zníž. prenesená",J150,0)</f>
        <v>0</v>
      </c>
      <c r="BI150" s="151">
        <f t="shared" ref="BI150:BI170" si="25">IF(N150="nulová",J150,0)</f>
        <v>0</v>
      </c>
      <c r="BJ150" s="14" t="s">
        <v>158</v>
      </c>
      <c r="BK150" s="151">
        <f t="shared" ref="BK150:BK170" si="26">ROUND(I150*H150,2)</f>
        <v>0</v>
      </c>
      <c r="BL150" s="14" t="s">
        <v>186</v>
      </c>
      <c r="BM150" s="150" t="s">
        <v>213</v>
      </c>
    </row>
    <row r="151" spans="1:65" s="2" customFormat="1" ht="21.75" customHeight="1">
      <c r="A151" s="26"/>
      <c r="B151" s="138"/>
      <c r="C151" s="152" t="s">
        <v>7</v>
      </c>
      <c r="D151" s="152" t="s">
        <v>188</v>
      </c>
      <c r="E151" s="153" t="s">
        <v>2330</v>
      </c>
      <c r="F151" s="154" t="s">
        <v>2331</v>
      </c>
      <c r="G151" s="155" t="s">
        <v>463</v>
      </c>
      <c r="H151" s="156">
        <v>1</v>
      </c>
      <c r="I151" s="157"/>
      <c r="J151" s="157"/>
      <c r="K151" s="158"/>
      <c r="L151" s="159"/>
      <c r="M151" s="160" t="s">
        <v>1</v>
      </c>
      <c r="N151" s="161" t="s">
        <v>33</v>
      </c>
      <c r="O151" s="148">
        <v>0</v>
      </c>
      <c r="P151" s="148">
        <f t="shared" si="18"/>
        <v>0</v>
      </c>
      <c r="Q151" s="148">
        <v>1.4400000000000001E-3</v>
      </c>
      <c r="R151" s="148">
        <f t="shared" si="19"/>
        <v>1.4400000000000001E-3</v>
      </c>
      <c r="S151" s="148">
        <v>0</v>
      </c>
      <c r="T151" s="149">
        <f t="shared" si="20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216</v>
      </c>
      <c r="AT151" s="150" t="s">
        <v>188</v>
      </c>
      <c r="AU151" s="150" t="s">
        <v>158</v>
      </c>
      <c r="AY151" s="14" t="s">
        <v>150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158</v>
      </c>
      <c r="BK151" s="151">
        <f t="shared" si="26"/>
        <v>0</v>
      </c>
      <c r="BL151" s="14" t="s">
        <v>186</v>
      </c>
      <c r="BM151" s="150" t="s">
        <v>216</v>
      </c>
    </row>
    <row r="152" spans="1:65" s="2" customFormat="1" ht="21.75" customHeight="1">
      <c r="A152" s="26"/>
      <c r="B152" s="138"/>
      <c r="C152" s="139" t="s">
        <v>235</v>
      </c>
      <c r="D152" s="139" t="s">
        <v>153</v>
      </c>
      <c r="E152" s="140" t="s">
        <v>2386</v>
      </c>
      <c r="F152" s="141" t="s">
        <v>2387</v>
      </c>
      <c r="G152" s="142" t="s">
        <v>463</v>
      </c>
      <c r="H152" s="143">
        <v>1</v>
      </c>
      <c r="I152" s="144"/>
      <c r="J152" s="144"/>
      <c r="K152" s="145"/>
      <c r="L152" s="27"/>
      <c r="M152" s="146" t="s">
        <v>1</v>
      </c>
      <c r="N152" s="147" t="s">
        <v>33</v>
      </c>
      <c r="O152" s="148">
        <v>0</v>
      </c>
      <c r="P152" s="148">
        <f t="shared" si="18"/>
        <v>0</v>
      </c>
      <c r="Q152" s="148">
        <v>0</v>
      </c>
      <c r="R152" s="148">
        <f t="shared" si="19"/>
        <v>0</v>
      </c>
      <c r="S152" s="148">
        <v>0</v>
      </c>
      <c r="T152" s="149">
        <f t="shared" si="20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186</v>
      </c>
      <c r="AT152" s="150" t="s">
        <v>153</v>
      </c>
      <c r="AU152" s="150" t="s">
        <v>158</v>
      </c>
      <c r="AY152" s="14" t="s">
        <v>150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158</v>
      </c>
      <c r="BK152" s="151">
        <f t="shared" si="26"/>
        <v>0</v>
      </c>
      <c r="BL152" s="14" t="s">
        <v>186</v>
      </c>
      <c r="BM152" s="150" t="s">
        <v>221</v>
      </c>
    </row>
    <row r="153" spans="1:65" s="2" customFormat="1" ht="21.75" customHeight="1">
      <c r="A153" s="26"/>
      <c r="B153" s="138"/>
      <c r="C153" s="152" t="s">
        <v>198</v>
      </c>
      <c r="D153" s="152" t="s">
        <v>188</v>
      </c>
      <c r="E153" s="153" t="s">
        <v>2388</v>
      </c>
      <c r="F153" s="154" t="s">
        <v>2389</v>
      </c>
      <c r="G153" s="155" t="s">
        <v>463</v>
      </c>
      <c r="H153" s="156">
        <v>1</v>
      </c>
      <c r="I153" s="157"/>
      <c r="J153" s="157"/>
      <c r="K153" s="158"/>
      <c r="L153" s="159"/>
      <c r="M153" s="160" t="s">
        <v>1</v>
      </c>
      <c r="N153" s="161" t="s">
        <v>33</v>
      </c>
      <c r="O153" s="148">
        <v>0</v>
      </c>
      <c r="P153" s="148">
        <f t="shared" si="18"/>
        <v>0</v>
      </c>
      <c r="Q153" s="148">
        <v>1.4400000000000001E-3</v>
      </c>
      <c r="R153" s="148">
        <f t="shared" si="19"/>
        <v>1.4400000000000001E-3</v>
      </c>
      <c r="S153" s="148">
        <v>0</v>
      </c>
      <c r="T153" s="149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216</v>
      </c>
      <c r="AT153" s="150" t="s">
        <v>188</v>
      </c>
      <c r="AU153" s="150" t="s">
        <v>158</v>
      </c>
      <c r="AY153" s="14" t="s">
        <v>150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158</v>
      </c>
      <c r="BK153" s="151">
        <f t="shared" si="26"/>
        <v>0</v>
      </c>
      <c r="BL153" s="14" t="s">
        <v>186</v>
      </c>
      <c r="BM153" s="150" t="s">
        <v>224</v>
      </c>
    </row>
    <row r="154" spans="1:65" s="2" customFormat="1" ht="16.5" customHeight="1">
      <c r="A154" s="26"/>
      <c r="B154" s="138"/>
      <c r="C154" s="139" t="s">
        <v>242</v>
      </c>
      <c r="D154" s="139" t="s">
        <v>153</v>
      </c>
      <c r="E154" s="140" t="s">
        <v>2332</v>
      </c>
      <c r="F154" s="141" t="s">
        <v>2333</v>
      </c>
      <c r="G154" s="142" t="s">
        <v>205</v>
      </c>
      <c r="H154" s="143">
        <v>3</v>
      </c>
      <c r="I154" s="144"/>
      <c r="J154" s="144"/>
      <c r="K154" s="145"/>
      <c r="L154" s="27"/>
      <c r="M154" s="146" t="s">
        <v>1</v>
      </c>
      <c r="N154" s="147" t="s">
        <v>33</v>
      </c>
      <c r="O154" s="148">
        <v>0</v>
      </c>
      <c r="P154" s="148">
        <f t="shared" si="18"/>
        <v>0</v>
      </c>
      <c r="Q154" s="148">
        <v>0</v>
      </c>
      <c r="R154" s="148">
        <f t="shared" si="19"/>
        <v>0</v>
      </c>
      <c r="S154" s="148">
        <v>0</v>
      </c>
      <c r="T154" s="149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186</v>
      </c>
      <c r="AT154" s="150" t="s">
        <v>153</v>
      </c>
      <c r="AU154" s="150" t="s">
        <v>158</v>
      </c>
      <c r="AY154" s="14" t="s">
        <v>150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158</v>
      </c>
      <c r="BK154" s="151">
        <f t="shared" si="26"/>
        <v>0</v>
      </c>
      <c r="BL154" s="14" t="s">
        <v>186</v>
      </c>
      <c r="BM154" s="150" t="s">
        <v>229</v>
      </c>
    </row>
    <row r="155" spans="1:65" s="2" customFormat="1" ht="16.5" customHeight="1">
      <c r="A155" s="26"/>
      <c r="B155" s="138"/>
      <c r="C155" s="152" t="s">
        <v>201</v>
      </c>
      <c r="D155" s="152" t="s">
        <v>188</v>
      </c>
      <c r="E155" s="153" t="s">
        <v>2334</v>
      </c>
      <c r="F155" s="154" t="s">
        <v>2335</v>
      </c>
      <c r="G155" s="155" t="s">
        <v>205</v>
      </c>
      <c r="H155" s="156">
        <v>3</v>
      </c>
      <c r="I155" s="157"/>
      <c r="J155" s="157"/>
      <c r="K155" s="158"/>
      <c r="L155" s="159"/>
      <c r="M155" s="160" t="s">
        <v>1</v>
      </c>
      <c r="N155" s="161" t="s">
        <v>33</v>
      </c>
      <c r="O155" s="148">
        <v>0</v>
      </c>
      <c r="P155" s="148">
        <f t="shared" si="18"/>
        <v>0</v>
      </c>
      <c r="Q155" s="148">
        <v>5.2999999999999998E-4</v>
      </c>
      <c r="R155" s="148">
        <f t="shared" si="19"/>
        <v>1.5899999999999998E-3</v>
      </c>
      <c r="S155" s="148">
        <v>0</v>
      </c>
      <c r="T155" s="149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216</v>
      </c>
      <c r="AT155" s="150" t="s">
        <v>188</v>
      </c>
      <c r="AU155" s="150" t="s">
        <v>158</v>
      </c>
      <c r="AY155" s="14" t="s">
        <v>150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158</v>
      </c>
      <c r="BK155" s="151">
        <f t="shared" si="26"/>
        <v>0</v>
      </c>
      <c r="BL155" s="14" t="s">
        <v>186</v>
      </c>
      <c r="BM155" s="150" t="s">
        <v>232</v>
      </c>
    </row>
    <row r="156" spans="1:65" s="2" customFormat="1" ht="16.5" customHeight="1">
      <c r="A156" s="26"/>
      <c r="B156" s="138"/>
      <c r="C156" s="139" t="s">
        <v>251</v>
      </c>
      <c r="D156" s="139" t="s">
        <v>153</v>
      </c>
      <c r="E156" s="140" t="s">
        <v>2336</v>
      </c>
      <c r="F156" s="141" t="s">
        <v>2337</v>
      </c>
      <c r="G156" s="142" t="s">
        <v>205</v>
      </c>
      <c r="H156" s="143">
        <v>0.5</v>
      </c>
      <c r="I156" s="144"/>
      <c r="J156" s="144"/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18"/>
        <v>0</v>
      </c>
      <c r="Q156" s="148">
        <v>0</v>
      </c>
      <c r="R156" s="148">
        <f t="shared" si="19"/>
        <v>0</v>
      </c>
      <c r="S156" s="148">
        <v>0</v>
      </c>
      <c r="T156" s="149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186</v>
      </c>
      <c r="AT156" s="150" t="s">
        <v>153</v>
      </c>
      <c r="AU156" s="150" t="s">
        <v>158</v>
      </c>
      <c r="AY156" s="14" t="s">
        <v>150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158</v>
      </c>
      <c r="BK156" s="151">
        <f t="shared" si="26"/>
        <v>0</v>
      </c>
      <c r="BL156" s="14" t="s">
        <v>186</v>
      </c>
      <c r="BM156" s="150" t="s">
        <v>238</v>
      </c>
    </row>
    <row r="157" spans="1:65" s="2" customFormat="1" ht="16.5" customHeight="1">
      <c r="A157" s="26"/>
      <c r="B157" s="138"/>
      <c r="C157" s="152" t="s">
        <v>206</v>
      </c>
      <c r="D157" s="152" t="s">
        <v>188</v>
      </c>
      <c r="E157" s="153" t="s">
        <v>2338</v>
      </c>
      <c r="F157" s="154" t="s">
        <v>2339</v>
      </c>
      <c r="G157" s="155" t="s">
        <v>205</v>
      </c>
      <c r="H157" s="156">
        <v>0.5</v>
      </c>
      <c r="I157" s="157"/>
      <c r="J157" s="157"/>
      <c r="K157" s="158"/>
      <c r="L157" s="159"/>
      <c r="M157" s="160" t="s">
        <v>1</v>
      </c>
      <c r="N157" s="161" t="s">
        <v>33</v>
      </c>
      <c r="O157" s="148">
        <v>0</v>
      </c>
      <c r="P157" s="148">
        <f t="shared" si="18"/>
        <v>0</v>
      </c>
      <c r="Q157" s="148">
        <v>6.9999999999999999E-4</v>
      </c>
      <c r="R157" s="148">
        <f t="shared" si="19"/>
        <v>3.5E-4</v>
      </c>
      <c r="S157" s="148">
        <v>0</v>
      </c>
      <c r="T157" s="149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216</v>
      </c>
      <c r="AT157" s="150" t="s">
        <v>188</v>
      </c>
      <c r="AU157" s="150" t="s">
        <v>158</v>
      </c>
      <c r="AY157" s="14" t="s">
        <v>150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158</v>
      </c>
      <c r="BK157" s="151">
        <f t="shared" si="26"/>
        <v>0</v>
      </c>
      <c r="BL157" s="14" t="s">
        <v>186</v>
      </c>
      <c r="BM157" s="150" t="s">
        <v>241</v>
      </c>
    </row>
    <row r="158" spans="1:65" s="2" customFormat="1" ht="21.75" customHeight="1">
      <c r="A158" s="26"/>
      <c r="B158" s="138"/>
      <c r="C158" s="139" t="s">
        <v>258</v>
      </c>
      <c r="D158" s="139" t="s">
        <v>153</v>
      </c>
      <c r="E158" s="140" t="s">
        <v>2340</v>
      </c>
      <c r="F158" s="141" t="s">
        <v>2341</v>
      </c>
      <c r="G158" s="142" t="s">
        <v>463</v>
      </c>
      <c r="H158" s="143">
        <v>2</v>
      </c>
      <c r="I158" s="144"/>
      <c r="J158" s="144"/>
      <c r="K158" s="145"/>
      <c r="L158" s="27"/>
      <c r="M158" s="146" t="s">
        <v>1</v>
      </c>
      <c r="N158" s="147" t="s">
        <v>33</v>
      </c>
      <c r="O158" s="148">
        <v>0</v>
      </c>
      <c r="P158" s="148">
        <f t="shared" si="18"/>
        <v>0</v>
      </c>
      <c r="Q158" s="148">
        <v>0</v>
      </c>
      <c r="R158" s="148">
        <f t="shared" si="19"/>
        <v>0</v>
      </c>
      <c r="S158" s="148">
        <v>0</v>
      </c>
      <c r="T158" s="149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186</v>
      </c>
      <c r="AT158" s="150" t="s">
        <v>153</v>
      </c>
      <c r="AU158" s="150" t="s">
        <v>158</v>
      </c>
      <c r="AY158" s="14" t="s">
        <v>150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158</v>
      </c>
      <c r="BK158" s="151">
        <f t="shared" si="26"/>
        <v>0</v>
      </c>
      <c r="BL158" s="14" t="s">
        <v>186</v>
      </c>
      <c r="BM158" s="150" t="s">
        <v>245</v>
      </c>
    </row>
    <row r="159" spans="1:65" s="2" customFormat="1" ht="21.75" customHeight="1">
      <c r="A159" s="26"/>
      <c r="B159" s="138"/>
      <c r="C159" s="152" t="s">
        <v>209</v>
      </c>
      <c r="D159" s="152" t="s">
        <v>188</v>
      </c>
      <c r="E159" s="153" t="s">
        <v>2342</v>
      </c>
      <c r="F159" s="154" t="s">
        <v>2343</v>
      </c>
      <c r="G159" s="155" t="s">
        <v>463</v>
      </c>
      <c r="H159" s="156">
        <v>2</v>
      </c>
      <c r="I159" s="157"/>
      <c r="J159" s="157"/>
      <c r="K159" s="158"/>
      <c r="L159" s="159"/>
      <c r="M159" s="160" t="s">
        <v>1</v>
      </c>
      <c r="N159" s="161" t="s">
        <v>33</v>
      </c>
      <c r="O159" s="148">
        <v>0</v>
      </c>
      <c r="P159" s="148">
        <f t="shared" si="18"/>
        <v>0</v>
      </c>
      <c r="Q159" s="148">
        <v>6.9999999999999999E-4</v>
      </c>
      <c r="R159" s="148">
        <f t="shared" si="19"/>
        <v>1.4E-3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216</v>
      </c>
      <c r="AT159" s="150" t="s">
        <v>188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186</v>
      </c>
      <c r="BM159" s="150" t="s">
        <v>248</v>
      </c>
    </row>
    <row r="160" spans="1:65" s="2" customFormat="1" ht="21.75" customHeight="1">
      <c r="A160" s="26"/>
      <c r="B160" s="138"/>
      <c r="C160" s="139" t="s">
        <v>265</v>
      </c>
      <c r="D160" s="139" t="s">
        <v>153</v>
      </c>
      <c r="E160" s="140" t="s">
        <v>2352</v>
      </c>
      <c r="F160" s="141" t="s">
        <v>2353</v>
      </c>
      <c r="G160" s="142" t="s">
        <v>463</v>
      </c>
      <c r="H160" s="143">
        <v>2</v>
      </c>
      <c r="I160" s="144"/>
      <c r="J160" s="144"/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18"/>
        <v>0</v>
      </c>
      <c r="Q160" s="148">
        <v>0</v>
      </c>
      <c r="R160" s="148">
        <f t="shared" si="19"/>
        <v>0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186</v>
      </c>
      <c r="AT160" s="150" t="s">
        <v>153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186</v>
      </c>
      <c r="BM160" s="150" t="s">
        <v>254</v>
      </c>
    </row>
    <row r="161" spans="1:65" s="2" customFormat="1" ht="16.5" customHeight="1">
      <c r="A161" s="26"/>
      <c r="B161" s="138"/>
      <c r="C161" s="152" t="s">
        <v>213</v>
      </c>
      <c r="D161" s="152" t="s">
        <v>188</v>
      </c>
      <c r="E161" s="153" t="s">
        <v>2354</v>
      </c>
      <c r="F161" s="154" t="s">
        <v>2355</v>
      </c>
      <c r="G161" s="155" t="s">
        <v>463</v>
      </c>
      <c r="H161" s="156">
        <v>1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18"/>
        <v>0</v>
      </c>
      <c r="Q161" s="148">
        <v>3.5E-4</v>
      </c>
      <c r="R161" s="148">
        <f t="shared" si="19"/>
        <v>3.5E-4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216</v>
      </c>
      <c r="AT161" s="150" t="s">
        <v>188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186</v>
      </c>
      <c r="BM161" s="150" t="s">
        <v>257</v>
      </c>
    </row>
    <row r="162" spans="1:65" s="2" customFormat="1" ht="16.5" customHeight="1">
      <c r="A162" s="26"/>
      <c r="B162" s="138"/>
      <c r="C162" s="152" t="s">
        <v>272</v>
      </c>
      <c r="D162" s="152" t="s">
        <v>188</v>
      </c>
      <c r="E162" s="153" t="s">
        <v>2356</v>
      </c>
      <c r="F162" s="154" t="s">
        <v>2357</v>
      </c>
      <c r="G162" s="155" t="s">
        <v>463</v>
      </c>
      <c r="H162" s="156">
        <v>1</v>
      </c>
      <c r="I162" s="157"/>
      <c r="J162" s="157"/>
      <c r="K162" s="158"/>
      <c r="L162" s="159"/>
      <c r="M162" s="160" t="s">
        <v>1</v>
      </c>
      <c r="N162" s="161" t="s">
        <v>33</v>
      </c>
      <c r="O162" s="148">
        <v>0</v>
      </c>
      <c r="P162" s="148">
        <f t="shared" si="18"/>
        <v>0</v>
      </c>
      <c r="Q162" s="148">
        <v>3.5E-4</v>
      </c>
      <c r="R162" s="148">
        <f t="shared" si="19"/>
        <v>3.5E-4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216</v>
      </c>
      <c r="AT162" s="150" t="s">
        <v>188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186</v>
      </c>
      <c r="BM162" s="150" t="s">
        <v>261</v>
      </c>
    </row>
    <row r="163" spans="1:65" s="2" customFormat="1" ht="16.5" customHeight="1">
      <c r="A163" s="26"/>
      <c r="B163" s="138"/>
      <c r="C163" s="139" t="s">
        <v>216</v>
      </c>
      <c r="D163" s="139" t="s">
        <v>153</v>
      </c>
      <c r="E163" s="140" t="s">
        <v>2358</v>
      </c>
      <c r="F163" s="141" t="s">
        <v>2359</v>
      </c>
      <c r="G163" s="142" t="s">
        <v>463</v>
      </c>
      <c r="H163" s="143">
        <v>12</v>
      </c>
      <c r="I163" s="144"/>
      <c r="J163" s="144"/>
      <c r="K163" s="145"/>
      <c r="L163" s="27"/>
      <c r="M163" s="146" t="s">
        <v>1</v>
      </c>
      <c r="N163" s="147" t="s">
        <v>33</v>
      </c>
      <c r="O163" s="148">
        <v>0</v>
      </c>
      <c r="P163" s="148">
        <f t="shared" si="18"/>
        <v>0</v>
      </c>
      <c r="Q163" s="148">
        <v>0</v>
      </c>
      <c r="R163" s="148">
        <f t="shared" si="19"/>
        <v>0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186</v>
      </c>
      <c r="AT163" s="150" t="s">
        <v>153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186</v>
      </c>
      <c r="BM163" s="150" t="s">
        <v>264</v>
      </c>
    </row>
    <row r="164" spans="1:65" s="2" customFormat="1" ht="21.75" customHeight="1">
      <c r="A164" s="26"/>
      <c r="B164" s="138"/>
      <c r="C164" s="152" t="s">
        <v>279</v>
      </c>
      <c r="D164" s="152" t="s">
        <v>188</v>
      </c>
      <c r="E164" s="153" t="s">
        <v>2360</v>
      </c>
      <c r="F164" s="154" t="s">
        <v>2361</v>
      </c>
      <c r="G164" s="155" t="s">
        <v>463</v>
      </c>
      <c r="H164" s="156">
        <v>12</v>
      </c>
      <c r="I164" s="157"/>
      <c r="J164" s="157"/>
      <c r="K164" s="158"/>
      <c r="L164" s="159"/>
      <c r="M164" s="160" t="s">
        <v>1</v>
      </c>
      <c r="N164" s="161" t="s">
        <v>33</v>
      </c>
      <c r="O164" s="148">
        <v>0</v>
      </c>
      <c r="P164" s="148">
        <f t="shared" si="18"/>
        <v>0</v>
      </c>
      <c r="Q164" s="148">
        <v>0.01</v>
      </c>
      <c r="R164" s="148">
        <f t="shared" si="19"/>
        <v>0.12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216</v>
      </c>
      <c r="AT164" s="150" t="s">
        <v>188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186</v>
      </c>
      <c r="BM164" s="150" t="s">
        <v>268</v>
      </c>
    </row>
    <row r="165" spans="1:65" s="2" customFormat="1" ht="16.5" customHeight="1">
      <c r="A165" s="26"/>
      <c r="B165" s="138"/>
      <c r="C165" s="139" t="s">
        <v>221</v>
      </c>
      <c r="D165" s="139" t="s">
        <v>153</v>
      </c>
      <c r="E165" s="140" t="s">
        <v>2390</v>
      </c>
      <c r="F165" s="141" t="s">
        <v>2359</v>
      </c>
      <c r="G165" s="142" t="s">
        <v>463</v>
      </c>
      <c r="H165" s="143">
        <v>1</v>
      </c>
      <c r="I165" s="144"/>
      <c r="J165" s="144"/>
      <c r="K165" s="145"/>
      <c r="L165" s="27"/>
      <c r="M165" s="146" t="s">
        <v>1</v>
      </c>
      <c r="N165" s="147" t="s">
        <v>33</v>
      </c>
      <c r="O165" s="148">
        <v>0</v>
      </c>
      <c r="P165" s="148">
        <f t="shared" si="18"/>
        <v>0</v>
      </c>
      <c r="Q165" s="148">
        <v>0</v>
      </c>
      <c r="R165" s="148">
        <f t="shared" si="19"/>
        <v>0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186</v>
      </c>
      <c r="AT165" s="150" t="s">
        <v>153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186</v>
      </c>
      <c r="BM165" s="150" t="s">
        <v>271</v>
      </c>
    </row>
    <row r="166" spans="1:65" s="2" customFormat="1" ht="21.75" customHeight="1">
      <c r="A166" s="26"/>
      <c r="B166" s="138"/>
      <c r="C166" s="152" t="s">
        <v>286</v>
      </c>
      <c r="D166" s="152" t="s">
        <v>188</v>
      </c>
      <c r="E166" s="153" t="s">
        <v>2391</v>
      </c>
      <c r="F166" s="154" t="s">
        <v>2392</v>
      </c>
      <c r="G166" s="155" t="s">
        <v>463</v>
      </c>
      <c r="H166" s="156">
        <v>1</v>
      </c>
      <c r="I166" s="157"/>
      <c r="J166" s="157"/>
      <c r="K166" s="158"/>
      <c r="L166" s="159"/>
      <c r="M166" s="160" t="s">
        <v>1</v>
      </c>
      <c r="N166" s="161" t="s">
        <v>33</v>
      </c>
      <c r="O166" s="148">
        <v>0</v>
      </c>
      <c r="P166" s="148">
        <f t="shared" si="18"/>
        <v>0</v>
      </c>
      <c r="Q166" s="148">
        <v>0.01</v>
      </c>
      <c r="R166" s="148">
        <f t="shared" si="19"/>
        <v>0.01</v>
      </c>
      <c r="S166" s="148">
        <v>0</v>
      </c>
      <c r="T166" s="149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216</v>
      </c>
      <c r="AT166" s="150" t="s">
        <v>188</v>
      </c>
      <c r="AU166" s="150" t="s">
        <v>158</v>
      </c>
      <c r="AY166" s="14" t="s">
        <v>150</v>
      </c>
      <c r="BE166" s="151">
        <f t="shared" si="21"/>
        <v>0</v>
      </c>
      <c r="BF166" s="151">
        <f t="shared" si="22"/>
        <v>0</v>
      </c>
      <c r="BG166" s="151">
        <f t="shared" si="23"/>
        <v>0</v>
      </c>
      <c r="BH166" s="151">
        <f t="shared" si="24"/>
        <v>0</v>
      </c>
      <c r="BI166" s="151">
        <f t="shared" si="25"/>
        <v>0</v>
      </c>
      <c r="BJ166" s="14" t="s">
        <v>158</v>
      </c>
      <c r="BK166" s="151">
        <f t="shared" si="26"/>
        <v>0</v>
      </c>
      <c r="BL166" s="14" t="s">
        <v>186</v>
      </c>
      <c r="BM166" s="150" t="s">
        <v>278</v>
      </c>
    </row>
    <row r="167" spans="1:65" s="2" customFormat="1" ht="21.75" customHeight="1">
      <c r="A167" s="26"/>
      <c r="B167" s="138"/>
      <c r="C167" s="139" t="s">
        <v>224</v>
      </c>
      <c r="D167" s="139" t="s">
        <v>153</v>
      </c>
      <c r="E167" s="140" t="s">
        <v>2366</v>
      </c>
      <c r="F167" s="141" t="s">
        <v>2367</v>
      </c>
      <c r="G167" s="142" t="s">
        <v>463</v>
      </c>
      <c r="H167" s="143">
        <v>1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 t="shared" si="18"/>
        <v>0</v>
      </c>
      <c r="Q167" s="148">
        <v>0</v>
      </c>
      <c r="R167" s="148">
        <f t="shared" si="19"/>
        <v>0</v>
      </c>
      <c r="S167" s="148">
        <v>0</v>
      </c>
      <c r="T167" s="149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186</v>
      </c>
      <c r="AT167" s="150" t="s">
        <v>153</v>
      </c>
      <c r="AU167" s="150" t="s">
        <v>158</v>
      </c>
      <c r="AY167" s="14" t="s">
        <v>150</v>
      </c>
      <c r="BE167" s="151">
        <f t="shared" si="21"/>
        <v>0</v>
      </c>
      <c r="BF167" s="151">
        <f t="shared" si="22"/>
        <v>0</v>
      </c>
      <c r="BG167" s="151">
        <f t="shared" si="23"/>
        <v>0</v>
      </c>
      <c r="BH167" s="151">
        <f t="shared" si="24"/>
        <v>0</v>
      </c>
      <c r="BI167" s="151">
        <f t="shared" si="25"/>
        <v>0</v>
      </c>
      <c r="BJ167" s="14" t="s">
        <v>158</v>
      </c>
      <c r="BK167" s="151">
        <f t="shared" si="26"/>
        <v>0</v>
      </c>
      <c r="BL167" s="14" t="s">
        <v>186</v>
      </c>
      <c r="BM167" s="150" t="s">
        <v>282</v>
      </c>
    </row>
    <row r="168" spans="1:65" s="2" customFormat="1" ht="21.75" customHeight="1">
      <c r="A168" s="26"/>
      <c r="B168" s="138"/>
      <c r="C168" s="152" t="s">
        <v>293</v>
      </c>
      <c r="D168" s="152" t="s">
        <v>188</v>
      </c>
      <c r="E168" s="153" t="s">
        <v>2368</v>
      </c>
      <c r="F168" s="154" t="s">
        <v>2369</v>
      </c>
      <c r="G168" s="155" t="s">
        <v>463</v>
      </c>
      <c r="H168" s="156">
        <v>1</v>
      </c>
      <c r="I168" s="157"/>
      <c r="J168" s="157"/>
      <c r="K168" s="158"/>
      <c r="L168" s="159"/>
      <c r="M168" s="160" t="s">
        <v>1</v>
      </c>
      <c r="N168" s="161" t="s">
        <v>33</v>
      </c>
      <c r="O168" s="148">
        <v>0</v>
      </c>
      <c r="P168" s="148">
        <f t="shared" si="18"/>
        <v>0</v>
      </c>
      <c r="Q168" s="148">
        <v>2.5000000000000001E-2</v>
      </c>
      <c r="R168" s="148">
        <f t="shared" si="19"/>
        <v>2.5000000000000001E-2</v>
      </c>
      <c r="S168" s="148">
        <v>0</v>
      </c>
      <c r="T168" s="149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216</v>
      </c>
      <c r="AT168" s="150" t="s">
        <v>188</v>
      </c>
      <c r="AU168" s="150" t="s">
        <v>158</v>
      </c>
      <c r="AY168" s="14" t="s">
        <v>150</v>
      </c>
      <c r="BE168" s="151">
        <f t="shared" si="21"/>
        <v>0</v>
      </c>
      <c r="BF168" s="151">
        <f t="shared" si="22"/>
        <v>0</v>
      </c>
      <c r="BG168" s="151">
        <f t="shared" si="23"/>
        <v>0</v>
      </c>
      <c r="BH168" s="151">
        <f t="shared" si="24"/>
        <v>0</v>
      </c>
      <c r="BI168" s="151">
        <f t="shared" si="25"/>
        <v>0</v>
      </c>
      <c r="BJ168" s="14" t="s">
        <v>158</v>
      </c>
      <c r="BK168" s="151">
        <f t="shared" si="26"/>
        <v>0</v>
      </c>
      <c r="BL168" s="14" t="s">
        <v>186</v>
      </c>
      <c r="BM168" s="150" t="s">
        <v>285</v>
      </c>
    </row>
    <row r="169" spans="1:65" s="2" customFormat="1" ht="21.75" customHeight="1">
      <c r="A169" s="26"/>
      <c r="B169" s="138"/>
      <c r="C169" s="139" t="s">
        <v>229</v>
      </c>
      <c r="D169" s="139" t="s">
        <v>153</v>
      </c>
      <c r="E169" s="140" t="s">
        <v>2393</v>
      </c>
      <c r="F169" s="141" t="s">
        <v>2394</v>
      </c>
      <c r="G169" s="142" t="s">
        <v>463</v>
      </c>
      <c r="H169" s="143">
        <v>2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18"/>
        <v>0</v>
      </c>
      <c r="Q169" s="148">
        <v>0</v>
      </c>
      <c r="R169" s="148">
        <f t="shared" si="19"/>
        <v>0</v>
      </c>
      <c r="S169" s="148">
        <v>0</v>
      </c>
      <c r="T169" s="149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186</v>
      </c>
      <c r="AT169" s="150" t="s">
        <v>153</v>
      </c>
      <c r="AU169" s="150" t="s">
        <v>158</v>
      </c>
      <c r="AY169" s="14" t="s">
        <v>150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158</v>
      </c>
      <c r="BK169" s="151">
        <f t="shared" si="26"/>
        <v>0</v>
      </c>
      <c r="BL169" s="14" t="s">
        <v>186</v>
      </c>
      <c r="BM169" s="150" t="s">
        <v>289</v>
      </c>
    </row>
    <row r="170" spans="1:65" s="2" customFormat="1" ht="21.75" customHeight="1">
      <c r="A170" s="26"/>
      <c r="B170" s="138"/>
      <c r="C170" s="152" t="s">
        <v>301</v>
      </c>
      <c r="D170" s="152" t="s">
        <v>188</v>
      </c>
      <c r="E170" s="153" t="s">
        <v>2395</v>
      </c>
      <c r="F170" s="154" t="s">
        <v>2396</v>
      </c>
      <c r="G170" s="155" t="s">
        <v>463</v>
      </c>
      <c r="H170" s="156">
        <v>2</v>
      </c>
      <c r="I170" s="157"/>
      <c r="J170" s="157"/>
      <c r="K170" s="158"/>
      <c r="L170" s="159"/>
      <c r="M170" s="160" t="s">
        <v>1</v>
      </c>
      <c r="N170" s="161" t="s">
        <v>33</v>
      </c>
      <c r="O170" s="148">
        <v>0</v>
      </c>
      <c r="P170" s="148">
        <f t="shared" si="18"/>
        <v>0</v>
      </c>
      <c r="Q170" s="148">
        <v>2.5000000000000001E-2</v>
      </c>
      <c r="R170" s="148">
        <f t="shared" si="19"/>
        <v>0.05</v>
      </c>
      <c r="S170" s="148">
        <v>0</v>
      </c>
      <c r="T170" s="149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216</v>
      </c>
      <c r="AT170" s="150" t="s">
        <v>188</v>
      </c>
      <c r="AU170" s="150" t="s">
        <v>158</v>
      </c>
      <c r="AY170" s="14" t="s">
        <v>150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158</v>
      </c>
      <c r="BK170" s="151">
        <f t="shared" si="26"/>
        <v>0</v>
      </c>
      <c r="BL170" s="14" t="s">
        <v>186</v>
      </c>
      <c r="BM170" s="150" t="s">
        <v>292</v>
      </c>
    </row>
    <row r="171" spans="1:65" s="12" customFormat="1" ht="22.9" customHeight="1">
      <c r="B171" s="126"/>
      <c r="D171" s="127" t="s">
        <v>66</v>
      </c>
      <c r="E171" s="136" t="s">
        <v>2370</v>
      </c>
      <c r="F171" s="136" t="s">
        <v>2371</v>
      </c>
      <c r="J171" s="137"/>
      <c r="L171" s="126"/>
      <c r="M171" s="130"/>
      <c r="N171" s="131"/>
      <c r="O171" s="131"/>
      <c r="P171" s="132">
        <f>P172</f>
        <v>0</v>
      </c>
      <c r="Q171" s="131"/>
      <c r="R171" s="132">
        <f>R172</f>
        <v>0</v>
      </c>
      <c r="S171" s="131"/>
      <c r="T171" s="133">
        <f>T172</f>
        <v>0</v>
      </c>
      <c r="AR171" s="127" t="s">
        <v>75</v>
      </c>
      <c r="AT171" s="134" t="s">
        <v>66</v>
      </c>
      <c r="AU171" s="134" t="s">
        <v>75</v>
      </c>
      <c r="AY171" s="127" t="s">
        <v>150</v>
      </c>
      <c r="BK171" s="135">
        <f>BK172</f>
        <v>0</v>
      </c>
    </row>
    <row r="172" spans="1:65" s="2" customFormat="1" ht="33" customHeight="1">
      <c r="A172" s="26"/>
      <c r="B172" s="138"/>
      <c r="C172" s="139" t="s">
        <v>232</v>
      </c>
      <c r="D172" s="139" t="s">
        <v>153</v>
      </c>
      <c r="E172" s="140" t="s">
        <v>2372</v>
      </c>
      <c r="F172" s="141" t="s">
        <v>2373</v>
      </c>
      <c r="G172" s="142" t="s">
        <v>554</v>
      </c>
      <c r="H172" s="143">
        <v>28.82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157</v>
      </c>
      <c r="AT172" s="150" t="s">
        <v>153</v>
      </c>
      <c r="AU172" s="150" t="s">
        <v>158</v>
      </c>
      <c r="AY172" s="14" t="s">
        <v>150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158</v>
      </c>
      <c r="BK172" s="151">
        <f>ROUND(I172*H172,2)</f>
        <v>0</v>
      </c>
      <c r="BL172" s="14" t="s">
        <v>157</v>
      </c>
      <c r="BM172" s="150" t="s">
        <v>297</v>
      </c>
    </row>
    <row r="173" spans="1:65" s="12" customFormat="1" ht="25.9" customHeight="1">
      <c r="B173" s="126"/>
      <c r="D173" s="127" t="s">
        <v>66</v>
      </c>
      <c r="E173" s="128" t="s">
        <v>1393</v>
      </c>
      <c r="F173" s="128" t="s">
        <v>1394</v>
      </c>
      <c r="J173" s="129"/>
      <c r="L173" s="126"/>
      <c r="M173" s="130"/>
      <c r="N173" s="131"/>
      <c r="O173" s="131"/>
      <c r="P173" s="132">
        <f>P174</f>
        <v>0</v>
      </c>
      <c r="Q173" s="131"/>
      <c r="R173" s="132">
        <f>R174</f>
        <v>0</v>
      </c>
      <c r="S173" s="131"/>
      <c r="T173" s="133">
        <f>T174</f>
        <v>0</v>
      </c>
      <c r="AR173" s="127" t="s">
        <v>157</v>
      </c>
      <c r="AT173" s="134" t="s">
        <v>66</v>
      </c>
      <c r="AU173" s="134" t="s">
        <v>67</v>
      </c>
      <c r="AY173" s="127" t="s">
        <v>150</v>
      </c>
      <c r="BK173" s="135">
        <f>BK174</f>
        <v>0</v>
      </c>
    </row>
    <row r="174" spans="1:65" s="2" customFormat="1" ht="33" customHeight="1">
      <c r="A174" s="26"/>
      <c r="B174" s="138"/>
      <c r="C174" s="139" t="s">
        <v>308</v>
      </c>
      <c r="D174" s="139" t="s">
        <v>153</v>
      </c>
      <c r="E174" s="140" t="s">
        <v>1505</v>
      </c>
      <c r="F174" s="141" t="s">
        <v>2374</v>
      </c>
      <c r="G174" s="142" t="s">
        <v>1397</v>
      </c>
      <c r="H174" s="143">
        <v>62</v>
      </c>
      <c r="I174" s="144"/>
      <c r="J174" s="144"/>
      <c r="K174" s="145"/>
      <c r="L174" s="27"/>
      <c r="M174" s="146" t="s">
        <v>1</v>
      </c>
      <c r="N174" s="147" t="s">
        <v>33</v>
      </c>
      <c r="O174" s="148">
        <v>0</v>
      </c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1398</v>
      </c>
      <c r="AT174" s="150" t="s">
        <v>153</v>
      </c>
      <c r="AU174" s="150" t="s">
        <v>75</v>
      </c>
      <c r="AY174" s="14" t="s">
        <v>150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158</v>
      </c>
      <c r="BK174" s="151">
        <f>ROUND(I174*H174,2)</f>
        <v>0</v>
      </c>
      <c r="BL174" s="14" t="s">
        <v>1398</v>
      </c>
      <c r="BM174" s="150" t="s">
        <v>300</v>
      </c>
    </row>
    <row r="175" spans="1:65" s="12" customFormat="1" ht="25.9" customHeight="1">
      <c r="B175" s="126"/>
      <c r="D175" s="127" t="s">
        <v>66</v>
      </c>
      <c r="E175" s="128" t="s">
        <v>1168</v>
      </c>
      <c r="F175" s="128" t="s">
        <v>1169</v>
      </c>
      <c r="J175" s="129"/>
      <c r="L175" s="126"/>
      <c r="M175" s="130"/>
      <c r="N175" s="131"/>
      <c r="O175" s="131"/>
      <c r="P175" s="132">
        <f>SUM(P176:P178)</f>
        <v>0</v>
      </c>
      <c r="Q175" s="131"/>
      <c r="R175" s="132">
        <f>SUM(R176:R178)</f>
        <v>0</v>
      </c>
      <c r="S175" s="131"/>
      <c r="T175" s="133">
        <f>SUM(T176:T178)</f>
        <v>0</v>
      </c>
      <c r="AR175" s="127" t="s">
        <v>157</v>
      </c>
      <c r="AT175" s="134" t="s">
        <v>66</v>
      </c>
      <c r="AU175" s="134" t="s">
        <v>67</v>
      </c>
      <c r="AY175" s="127" t="s">
        <v>150</v>
      </c>
      <c r="BK175" s="135">
        <f>SUM(BK176:BK178)</f>
        <v>0</v>
      </c>
    </row>
    <row r="176" spans="1:65" s="2" customFormat="1" ht="33" customHeight="1">
      <c r="A176" s="26"/>
      <c r="B176" s="138"/>
      <c r="C176" s="139" t="s">
        <v>238</v>
      </c>
      <c r="D176" s="139" t="s">
        <v>153</v>
      </c>
      <c r="E176" s="140" t="s">
        <v>2375</v>
      </c>
      <c r="F176" s="141" t="s">
        <v>2376</v>
      </c>
      <c r="G176" s="142" t="s">
        <v>1397</v>
      </c>
      <c r="H176" s="143">
        <v>32</v>
      </c>
      <c r="I176" s="144"/>
      <c r="J176" s="144"/>
      <c r="K176" s="145"/>
      <c r="L176" s="27"/>
      <c r="M176" s="146" t="s">
        <v>1</v>
      </c>
      <c r="N176" s="147" t="s">
        <v>33</v>
      </c>
      <c r="O176" s="148">
        <v>0</v>
      </c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1398</v>
      </c>
      <c r="AT176" s="150" t="s">
        <v>153</v>
      </c>
      <c r="AU176" s="150" t="s">
        <v>75</v>
      </c>
      <c r="AY176" s="14" t="s">
        <v>150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4" t="s">
        <v>158</v>
      </c>
      <c r="BK176" s="151">
        <f>ROUND(I176*H176,2)</f>
        <v>0</v>
      </c>
      <c r="BL176" s="14" t="s">
        <v>1398</v>
      </c>
      <c r="BM176" s="150" t="s">
        <v>304</v>
      </c>
    </row>
    <row r="177" spans="1:65" s="2" customFormat="1" ht="21.75" customHeight="1">
      <c r="A177" s="26"/>
      <c r="B177" s="138"/>
      <c r="C177" s="139" t="s">
        <v>315</v>
      </c>
      <c r="D177" s="139" t="s">
        <v>153</v>
      </c>
      <c r="E177" s="140" t="s">
        <v>1523</v>
      </c>
      <c r="F177" s="141" t="s">
        <v>1524</v>
      </c>
      <c r="G177" s="142" t="s">
        <v>228</v>
      </c>
      <c r="H177" s="143">
        <v>1</v>
      </c>
      <c r="I177" s="144"/>
      <c r="J177" s="144"/>
      <c r="K177" s="145"/>
      <c r="L177" s="27"/>
      <c r="M177" s="146" t="s">
        <v>1</v>
      </c>
      <c r="N177" s="147" t="s">
        <v>33</v>
      </c>
      <c r="O177" s="148">
        <v>0</v>
      </c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1398</v>
      </c>
      <c r="AT177" s="150" t="s">
        <v>153</v>
      </c>
      <c r="AU177" s="150" t="s">
        <v>75</v>
      </c>
      <c r="AY177" s="14" t="s">
        <v>150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4" t="s">
        <v>158</v>
      </c>
      <c r="BK177" s="151">
        <f>ROUND(I177*H177,2)</f>
        <v>0</v>
      </c>
      <c r="BL177" s="14" t="s">
        <v>1398</v>
      </c>
      <c r="BM177" s="150" t="s">
        <v>307</v>
      </c>
    </row>
    <row r="178" spans="1:65" s="2" customFormat="1" ht="21.75" customHeight="1">
      <c r="A178" s="26"/>
      <c r="B178" s="138"/>
      <c r="C178" s="139" t="s">
        <v>241</v>
      </c>
      <c r="D178" s="139" t="s">
        <v>153</v>
      </c>
      <c r="E178" s="140" t="s">
        <v>1172</v>
      </c>
      <c r="F178" s="141" t="s">
        <v>2397</v>
      </c>
      <c r="G178" s="142" t="s">
        <v>228</v>
      </c>
      <c r="H178" s="143">
        <v>1</v>
      </c>
      <c r="I178" s="144"/>
      <c r="J178" s="144"/>
      <c r="K178" s="145"/>
      <c r="L178" s="27"/>
      <c r="M178" s="162" t="s">
        <v>1</v>
      </c>
      <c r="N178" s="163" t="s">
        <v>33</v>
      </c>
      <c r="O178" s="164">
        <v>0</v>
      </c>
      <c r="P178" s="164">
        <f>O178*H178</f>
        <v>0</v>
      </c>
      <c r="Q178" s="164">
        <v>0</v>
      </c>
      <c r="R178" s="164">
        <f>Q178*H178</f>
        <v>0</v>
      </c>
      <c r="S178" s="164">
        <v>0</v>
      </c>
      <c r="T178" s="165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157</v>
      </c>
      <c r="AT178" s="150" t="s">
        <v>153</v>
      </c>
      <c r="AU178" s="150" t="s">
        <v>75</v>
      </c>
      <c r="AY178" s="14" t="s">
        <v>150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4" t="s">
        <v>158</v>
      </c>
      <c r="BK178" s="151">
        <f>ROUND(I178*H178,2)</f>
        <v>0</v>
      </c>
      <c r="BL178" s="14" t="s">
        <v>157</v>
      </c>
      <c r="BM178" s="150" t="s">
        <v>2398</v>
      </c>
    </row>
    <row r="179" spans="1:65" s="2" customFormat="1" ht="6.95" customHeight="1">
      <c r="A179" s="26"/>
      <c r="B179" s="41"/>
      <c r="C179" s="42"/>
      <c r="D179" s="42"/>
      <c r="E179" s="42"/>
      <c r="F179" s="42"/>
      <c r="G179" s="42"/>
      <c r="H179" s="42"/>
      <c r="I179" s="42"/>
      <c r="J179" s="42"/>
      <c r="K179" s="42"/>
      <c r="L179" s="27"/>
      <c r="M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</row>
  </sheetData>
  <autoFilter ref="C124:K178"/>
  <mergeCells count="11">
    <mergeCell ref="I121:J121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4"/>
  <sheetViews>
    <sheetView showGridLines="0" tabSelected="1" topLeftCell="A102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97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hidden="1" customHeight="1">
      <c r="B4" s="17"/>
      <c r="D4" s="18" t="s">
        <v>98</v>
      </c>
      <c r="L4" s="17"/>
      <c r="M4" s="88" t="s">
        <v>8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11</v>
      </c>
      <c r="L6" s="17"/>
    </row>
    <row r="7" spans="1:46" s="1" customFormat="1" ht="16.5" hidden="1" customHeight="1">
      <c r="B7" s="17"/>
      <c r="E7" s="203" t="str">
        <f>'Rekapitulácia stavby'!K6</f>
        <v>Prestavba objektu AB TSM ul. Klčové Nové Mesto nad Váhom</v>
      </c>
      <c r="F7" s="204"/>
      <c r="G7" s="204"/>
      <c r="H7" s="204"/>
      <c r="L7" s="17"/>
    </row>
    <row r="8" spans="1:46" s="2" customFormat="1" ht="12" hidden="1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3" t="s">
        <v>2399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15</v>
      </c>
      <c r="E12" s="26"/>
      <c r="F12" s="21" t="s">
        <v>20</v>
      </c>
      <c r="G12" s="26"/>
      <c r="H12" s="26"/>
      <c r="I12" s="23" t="s">
        <v>17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18</v>
      </c>
      <c r="E14" s="26"/>
      <c r="F14" s="26"/>
      <c r="G14" s="26"/>
      <c r="H14" s="26"/>
      <c r="I14" s="23" t="s">
        <v>19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19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19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19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31</v>
      </c>
      <c r="E33" s="23" t="s">
        <v>32</v>
      </c>
      <c r="F33" s="94">
        <f>ROUND((SUM(BE125:BE173)),  2)</f>
        <v>0</v>
      </c>
      <c r="G33" s="26"/>
      <c r="H33" s="26"/>
      <c r="I33" s="95">
        <v>0.2</v>
      </c>
      <c r="J33" s="94">
        <f>ROUND(((SUM(BE125:BE173))*I33),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33</v>
      </c>
      <c r="F34" s="94">
        <f>ROUND((SUM(BF125:BF173)),  2)</f>
        <v>0</v>
      </c>
      <c r="G34" s="26"/>
      <c r="H34" s="26"/>
      <c r="I34" s="95">
        <v>0.2</v>
      </c>
      <c r="J34" s="94">
        <f>ROUND(((SUM(BF125:BF173))*I34),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4">
        <f>ROUND((SUM(BG125:BG173)),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4">
        <f>ROUND((SUM(BH125:BH173)),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4">
        <f>ROUND((SUM(BI125:BI173)),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2413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Prestavba objektu AB TSM ul. Klčové Nové Mesto nad Váhom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3" t="str">
        <f>E9</f>
        <v>08 - D5. Chladenie, vetranie 3.NP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15</v>
      </c>
      <c r="D89" s="26"/>
      <c r="E89" s="26"/>
      <c r="F89" s="21" t="str">
        <f>F12</f>
        <v/>
      </c>
      <c r="G89" s="26"/>
      <c r="H89" s="26"/>
      <c r="I89" s="23" t="s">
        <v>17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18</v>
      </c>
      <c r="D91" s="26"/>
      <c r="E91" s="26"/>
      <c r="F91" s="21" t="str">
        <f>E15</f>
        <v xml:space="preserve"> </v>
      </c>
      <c r="G91" s="26"/>
      <c r="H91" s="26"/>
      <c r="I91" s="205" t="s">
        <v>2412</v>
      </c>
      <c r="J91" s="205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102</v>
      </c>
      <c r="D94" s="96"/>
      <c r="E94" s="96"/>
      <c r="F94" s="96"/>
      <c r="G94" s="96"/>
      <c r="H94" s="96"/>
      <c r="I94" s="96"/>
      <c r="J94" s="105" t="s">
        <v>103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104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105</v>
      </c>
    </row>
    <row r="97" spans="1:31" s="9" customFormat="1" ht="24.95" customHeight="1">
      <c r="B97" s="107"/>
      <c r="D97" s="108" t="s">
        <v>1404</v>
      </c>
      <c r="E97" s="109"/>
      <c r="F97" s="109"/>
      <c r="G97" s="109"/>
      <c r="H97" s="109"/>
      <c r="I97" s="109"/>
      <c r="J97" s="110"/>
      <c r="L97" s="107"/>
    </row>
    <row r="98" spans="1:31" s="10" customFormat="1" ht="19.899999999999999" customHeight="1">
      <c r="B98" s="111"/>
      <c r="D98" s="112" t="s">
        <v>1405</v>
      </c>
      <c r="E98" s="113"/>
      <c r="F98" s="113"/>
      <c r="G98" s="113"/>
      <c r="H98" s="113"/>
      <c r="I98" s="113"/>
      <c r="J98" s="114"/>
      <c r="L98" s="111"/>
    </row>
    <row r="99" spans="1:31" s="9" customFormat="1" ht="24.95" customHeight="1">
      <c r="B99" s="107"/>
      <c r="D99" s="108" t="s">
        <v>1176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11"/>
      <c r="D100" s="112" t="s">
        <v>2380</v>
      </c>
      <c r="E100" s="113"/>
      <c r="F100" s="113"/>
      <c r="G100" s="113"/>
      <c r="H100" s="113"/>
      <c r="I100" s="113"/>
      <c r="J100" s="114"/>
      <c r="L100" s="111"/>
    </row>
    <row r="101" spans="1:31" s="10" customFormat="1" ht="19.899999999999999" customHeight="1">
      <c r="B101" s="111"/>
      <c r="D101" s="112" t="s">
        <v>2292</v>
      </c>
      <c r="E101" s="113"/>
      <c r="F101" s="113"/>
      <c r="G101" s="113"/>
      <c r="H101" s="113"/>
      <c r="I101" s="113"/>
      <c r="J101" s="114"/>
      <c r="L101" s="111"/>
    </row>
    <row r="102" spans="1:31" s="10" customFormat="1" ht="19.899999999999999" customHeight="1">
      <c r="B102" s="111"/>
      <c r="D102" s="112" t="s">
        <v>2293</v>
      </c>
      <c r="E102" s="113"/>
      <c r="F102" s="113"/>
      <c r="G102" s="113"/>
      <c r="H102" s="113"/>
      <c r="I102" s="113"/>
      <c r="J102" s="114"/>
      <c r="L102" s="111"/>
    </row>
    <row r="103" spans="1:31" s="10" customFormat="1" ht="19.899999999999999" customHeight="1">
      <c r="B103" s="111"/>
      <c r="D103" s="112" t="s">
        <v>2294</v>
      </c>
      <c r="E103" s="113"/>
      <c r="F103" s="113"/>
      <c r="G103" s="113"/>
      <c r="H103" s="113"/>
      <c r="I103" s="113"/>
      <c r="J103" s="114"/>
      <c r="L103" s="111"/>
    </row>
    <row r="104" spans="1:31" s="9" customFormat="1" ht="24.95" customHeight="1">
      <c r="B104" s="107"/>
      <c r="D104" s="108" t="s">
        <v>1183</v>
      </c>
      <c r="E104" s="109"/>
      <c r="F104" s="109"/>
      <c r="G104" s="109"/>
      <c r="H104" s="109"/>
      <c r="I104" s="109"/>
      <c r="J104" s="110"/>
      <c r="L104" s="107"/>
    </row>
    <row r="105" spans="1:31" s="9" customFormat="1" ht="24.95" customHeight="1">
      <c r="B105" s="107"/>
      <c r="D105" s="108" t="s">
        <v>134</v>
      </c>
      <c r="E105" s="109"/>
      <c r="F105" s="109"/>
      <c r="G105" s="109"/>
      <c r="H105" s="109"/>
      <c r="I105" s="109"/>
      <c r="J105" s="110"/>
      <c r="L105" s="107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136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3" t="str">
        <f>E7</f>
        <v>Prestavba objektu AB TSM ul. Klčové Nové Mesto nad Váhom</v>
      </c>
      <c r="F115" s="204"/>
      <c r="G115" s="204"/>
      <c r="H115" s="204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99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93" t="str">
        <f>E9</f>
        <v>08 - D5. Chladenie, vetranie 3.NP</v>
      </c>
      <c r="F117" s="202"/>
      <c r="G117" s="202"/>
      <c r="H117" s="20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15</v>
      </c>
      <c r="D119" s="26"/>
      <c r="E119" s="26"/>
      <c r="F119" s="21" t="str">
        <f>F12</f>
        <v/>
      </c>
      <c r="G119" s="26"/>
      <c r="H119" s="26"/>
      <c r="I119" s="23" t="s">
        <v>17</v>
      </c>
      <c r="J119" s="49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18</v>
      </c>
      <c r="D121" s="26"/>
      <c r="E121" s="26"/>
      <c r="F121" s="21" t="str">
        <f>E15</f>
        <v xml:space="preserve"> </v>
      </c>
      <c r="G121" s="26"/>
      <c r="H121" s="26"/>
      <c r="I121" s="205" t="s">
        <v>2412</v>
      </c>
      <c r="J121" s="205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22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25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5"/>
      <c r="B124" s="116"/>
      <c r="C124" s="117" t="s">
        <v>137</v>
      </c>
      <c r="D124" s="118" t="s">
        <v>52</v>
      </c>
      <c r="E124" s="118" t="s">
        <v>48</v>
      </c>
      <c r="F124" s="118" t="s">
        <v>49</v>
      </c>
      <c r="G124" s="118" t="s">
        <v>138</v>
      </c>
      <c r="H124" s="118" t="s">
        <v>139</v>
      </c>
      <c r="I124" s="118" t="s">
        <v>140</v>
      </c>
      <c r="J124" s="119" t="s">
        <v>103</v>
      </c>
      <c r="K124" s="120" t="s">
        <v>141</v>
      </c>
      <c r="L124" s="121"/>
      <c r="M124" s="56" t="s">
        <v>1</v>
      </c>
      <c r="N124" s="57" t="s">
        <v>31</v>
      </c>
      <c r="O124" s="57" t="s">
        <v>142</v>
      </c>
      <c r="P124" s="57" t="s">
        <v>143</v>
      </c>
      <c r="Q124" s="57" t="s">
        <v>144</v>
      </c>
      <c r="R124" s="57" t="s">
        <v>145</v>
      </c>
      <c r="S124" s="57" t="s">
        <v>146</v>
      </c>
      <c r="T124" s="58" t="s">
        <v>147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65" s="2" customFormat="1" ht="22.9" customHeight="1">
      <c r="A125" s="26"/>
      <c r="B125" s="27"/>
      <c r="C125" s="63" t="s">
        <v>104</v>
      </c>
      <c r="D125" s="26"/>
      <c r="E125" s="26"/>
      <c r="F125" s="26"/>
      <c r="G125" s="26"/>
      <c r="H125" s="26"/>
      <c r="I125" s="26"/>
      <c r="J125" s="122">
        <f>BK125</f>
        <v>0</v>
      </c>
      <c r="K125" s="26"/>
      <c r="L125" s="27"/>
      <c r="M125" s="59"/>
      <c r="N125" s="50"/>
      <c r="O125" s="60"/>
      <c r="P125" s="123">
        <f>P126+P136+P168+P170</f>
        <v>0</v>
      </c>
      <c r="Q125" s="60"/>
      <c r="R125" s="123">
        <f>R126+R136+R168+R170</f>
        <v>0.41118999999999994</v>
      </c>
      <c r="S125" s="60"/>
      <c r="T125" s="124">
        <f>T126+T136+T168+T170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66</v>
      </c>
      <c r="AU125" s="14" t="s">
        <v>105</v>
      </c>
      <c r="BK125" s="125">
        <f>BK126+BK136+BK168+BK170</f>
        <v>0</v>
      </c>
    </row>
    <row r="126" spans="1:65" s="12" customFormat="1" ht="25.9" customHeight="1">
      <c r="B126" s="126"/>
      <c r="D126" s="127" t="s">
        <v>66</v>
      </c>
      <c r="E126" s="128" t="s">
        <v>1411</v>
      </c>
      <c r="F126" s="128" t="s">
        <v>1412</v>
      </c>
      <c r="J126" s="129"/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75</v>
      </c>
      <c r="AT126" s="134" t="s">
        <v>66</v>
      </c>
      <c r="AU126" s="134" t="s">
        <v>67</v>
      </c>
      <c r="AY126" s="127" t="s">
        <v>150</v>
      </c>
      <c r="BK126" s="135">
        <f>BK127</f>
        <v>0</v>
      </c>
    </row>
    <row r="127" spans="1:65" s="12" customFormat="1" ht="22.9" customHeight="1">
      <c r="B127" s="126"/>
      <c r="D127" s="127" t="s">
        <v>66</v>
      </c>
      <c r="E127" s="136" t="s">
        <v>187</v>
      </c>
      <c r="F127" s="136" t="s">
        <v>1413</v>
      </c>
      <c r="J127" s="137"/>
      <c r="L127" s="126"/>
      <c r="M127" s="130"/>
      <c r="N127" s="131"/>
      <c r="O127" s="131"/>
      <c r="P127" s="132">
        <f>SUM(P128:P135)</f>
        <v>0</v>
      </c>
      <c r="Q127" s="131"/>
      <c r="R127" s="132">
        <f>SUM(R128:R135)</f>
        <v>0</v>
      </c>
      <c r="S127" s="131"/>
      <c r="T127" s="133">
        <f>SUM(T128:T135)</f>
        <v>0</v>
      </c>
      <c r="AR127" s="127" t="s">
        <v>75</v>
      </c>
      <c r="AT127" s="134" t="s">
        <v>66</v>
      </c>
      <c r="AU127" s="134" t="s">
        <v>75</v>
      </c>
      <c r="AY127" s="127" t="s">
        <v>150</v>
      </c>
      <c r="BK127" s="135">
        <f>SUM(BK128:BK135)</f>
        <v>0</v>
      </c>
    </row>
    <row r="128" spans="1:65" s="2" customFormat="1" ht="21.75" customHeight="1">
      <c r="A128" s="26"/>
      <c r="B128" s="138"/>
      <c r="C128" s="139" t="s">
        <v>75</v>
      </c>
      <c r="D128" s="139" t="s">
        <v>153</v>
      </c>
      <c r="E128" s="140" t="s">
        <v>2295</v>
      </c>
      <c r="F128" s="141" t="s">
        <v>2296</v>
      </c>
      <c r="G128" s="142" t="s">
        <v>463</v>
      </c>
      <c r="H128" s="143">
        <v>2</v>
      </c>
      <c r="I128" s="144"/>
      <c r="J128" s="144"/>
      <c r="K128" s="145"/>
      <c r="L128" s="27"/>
      <c r="M128" s="146" t="s">
        <v>1</v>
      </c>
      <c r="N128" s="147" t="s">
        <v>33</v>
      </c>
      <c r="O128" s="148">
        <v>0</v>
      </c>
      <c r="P128" s="148">
        <f t="shared" ref="P128:P135" si="0">O128*H128</f>
        <v>0</v>
      </c>
      <c r="Q128" s="148">
        <v>0</v>
      </c>
      <c r="R128" s="148">
        <f t="shared" ref="R128:R135" si="1">Q128*H128</f>
        <v>0</v>
      </c>
      <c r="S128" s="148">
        <v>0</v>
      </c>
      <c r="T128" s="149">
        <f t="shared" ref="T128:T135" si="2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157</v>
      </c>
      <c r="AT128" s="150" t="s">
        <v>153</v>
      </c>
      <c r="AU128" s="150" t="s">
        <v>158</v>
      </c>
      <c r="AY128" s="14" t="s">
        <v>150</v>
      </c>
      <c r="BE128" s="151">
        <f t="shared" ref="BE128:BE135" si="3">IF(N128="základná",J128,0)</f>
        <v>0</v>
      </c>
      <c r="BF128" s="151">
        <f t="shared" ref="BF128:BF135" si="4">IF(N128="znížená",J128,0)</f>
        <v>0</v>
      </c>
      <c r="BG128" s="151">
        <f t="shared" ref="BG128:BG135" si="5">IF(N128="zákl. prenesená",J128,0)</f>
        <v>0</v>
      </c>
      <c r="BH128" s="151">
        <f t="shared" ref="BH128:BH135" si="6">IF(N128="zníž. prenesená",J128,0)</f>
        <v>0</v>
      </c>
      <c r="BI128" s="151">
        <f t="shared" ref="BI128:BI135" si="7">IF(N128="nulová",J128,0)</f>
        <v>0</v>
      </c>
      <c r="BJ128" s="14" t="s">
        <v>158</v>
      </c>
      <c r="BK128" s="151">
        <f t="shared" ref="BK128:BK135" si="8">ROUND(I128*H128,2)</f>
        <v>0</v>
      </c>
      <c r="BL128" s="14" t="s">
        <v>157</v>
      </c>
      <c r="BM128" s="150" t="s">
        <v>158</v>
      </c>
    </row>
    <row r="129" spans="1:65" s="2" customFormat="1" ht="33" customHeight="1">
      <c r="A129" s="26"/>
      <c r="B129" s="138"/>
      <c r="C129" s="139" t="s">
        <v>158</v>
      </c>
      <c r="D129" s="139" t="s">
        <v>153</v>
      </c>
      <c r="E129" s="140" t="s">
        <v>2299</v>
      </c>
      <c r="F129" s="141" t="s">
        <v>2300</v>
      </c>
      <c r="G129" s="142" t="s">
        <v>463</v>
      </c>
      <c r="H129" s="143">
        <v>3</v>
      </c>
      <c r="I129" s="144"/>
      <c r="J129" s="144"/>
      <c r="K129" s="145"/>
      <c r="L129" s="27"/>
      <c r="M129" s="146" t="s">
        <v>1</v>
      </c>
      <c r="N129" s="147" t="s">
        <v>33</v>
      </c>
      <c r="O129" s="148">
        <v>0</v>
      </c>
      <c r="P129" s="148">
        <f t="shared" si="0"/>
        <v>0</v>
      </c>
      <c r="Q129" s="148">
        <v>0</v>
      </c>
      <c r="R129" s="148">
        <f t="shared" si="1"/>
        <v>0</v>
      </c>
      <c r="S129" s="148">
        <v>0</v>
      </c>
      <c r="T129" s="149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157</v>
      </c>
      <c r="AT129" s="150" t="s">
        <v>153</v>
      </c>
      <c r="AU129" s="150" t="s">
        <v>158</v>
      </c>
      <c r="AY129" s="14" t="s">
        <v>150</v>
      </c>
      <c r="BE129" s="151">
        <f t="shared" si="3"/>
        <v>0</v>
      </c>
      <c r="BF129" s="151">
        <f t="shared" si="4"/>
        <v>0</v>
      </c>
      <c r="BG129" s="151">
        <f t="shared" si="5"/>
        <v>0</v>
      </c>
      <c r="BH129" s="151">
        <f t="shared" si="6"/>
        <v>0</v>
      </c>
      <c r="BI129" s="151">
        <f t="shared" si="7"/>
        <v>0</v>
      </c>
      <c r="BJ129" s="14" t="s">
        <v>158</v>
      </c>
      <c r="BK129" s="151">
        <f t="shared" si="8"/>
        <v>0</v>
      </c>
      <c r="BL129" s="14" t="s">
        <v>157</v>
      </c>
      <c r="BM129" s="150" t="s">
        <v>157</v>
      </c>
    </row>
    <row r="130" spans="1:65" s="2" customFormat="1" ht="21.75" customHeight="1">
      <c r="A130" s="26"/>
      <c r="B130" s="138"/>
      <c r="C130" s="139" t="s">
        <v>161</v>
      </c>
      <c r="D130" s="139" t="s">
        <v>153</v>
      </c>
      <c r="E130" s="140" t="s">
        <v>1414</v>
      </c>
      <c r="F130" s="141" t="s">
        <v>1415</v>
      </c>
      <c r="G130" s="142" t="s">
        <v>173</v>
      </c>
      <c r="H130" s="143">
        <v>0.28599999999999998</v>
      </c>
      <c r="I130" s="144"/>
      <c r="J130" s="144"/>
      <c r="K130" s="145"/>
      <c r="L130" s="27"/>
      <c r="M130" s="146" t="s">
        <v>1</v>
      </c>
      <c r="N130" s="147" t="s">
        <v>33</v>
      </c>
      <c r="O130" s="148">
        <v>0</v>
      </c>
      <c r="P130" s="148">
        <f t="shared" si="0"/>
        <v>0</v>
      </c>
      <c r="Q130" s="148">
        <v>0</v>
      </c>
      <c r="R130" s="148">
        <f t="shared" si="1"/>
        <v>0</v>
      </c>
      <c r="S130" s="148">
        <v>0</v>
      </c>
      <c r="T130" s="149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157</v>
      </c>
      <c r="AT130" s="150" t="s">
        <v>153</v>
      </c>
      <c r="AU130" s="150" t="s">
        <v>158</v>
      </c>
      <c r="AY130" s="14" t="s">
        <v>150</v>
      </c>
      <c r="BE130" s="151">
        <f t="shared" si="3"/>
        <v>0</v>
      </c>
      <c r="BF130" s="151">
        <f t="shared" si="4"/>
        <v>0</v>
      </c>
      <c r="BG130" s="151">
        <f t="shared" si="5"/>
        <v>0</v>
      </c>
      <c r="BH130" s="151">
        <f t="shared" si="6"/>
        <v>0</v>
      </c>
      <c r="BI130" s="151">
        <f t="shared" si="7"/>
        <v>0</v>
      </c>
      <c r="BJ130" s="14" t="s">
        <v>158</v>
      </c>
      <c r="BK130" s="151">
        <f t="shared" si="8"/>
        <v>0</v>
      </c>
      <c r="BL130" s="14" t="s">
        <v>157</v>
      </c>
      <c r="BM130" s="150" t="s">
        <v>164</v>
      </c>
    </row>
    <row r="131" spans="1:65" s="2" customFormat="1" ht="21.75" customHeight="1">
      <c r="A131" s="26"/>
      <c r="B131" s="138"/>
      <c r="C131" s="139" t="s">
        <v>157</v>
      </c>
      <c r="D131" s="139" t="s">
        <v>153</v>
      </c>
      <c r="E131" s="140" t="s">
        <v>1416</v>
      </c>
      <c r="F131" s="141" t="s">
        <v>1417</v>
      </c>
      <c r="G131" s="142" t="s">
        <v>173</v>
      </c>
      <c r="H131" s="143">
        <v>0.28599999999999998</v>
      </c>
      <c r="I131" s="144"/>
      <c r="J131" s="144"/>
      <c r="K131" s="145"/>
      <c r="L131" s="27"/>
      <c r="M131" s="146" t="s">
        <v>1</v>
      </c>
      <c r="N131" s="147" t="s">
        <v>33</v>
      </c>
      <c r="O131" s="148">
        <v>0</v>
      </c>
      <c r="P131" s="148">
        <f t="shared" si="0"/>
        <v>0</v>
      </c>
      <c r="Q131" s="148">
        <v>0</v>
      </c>
      <c r="R131" s="148">
        <f t="shared" si="1"/>
        <v>0</v>
      </c>
      <c r="S131" s="148">
        <v>0</v>
      </c>
      <c r="T131" s="149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157</v>
      </c>
      <c r="AT131" s="150" t="s">
        <v>153</v>
      </c>
      <c r="AU131" s="150" t="s">
        <v>158</v>
      </c>
      <c r="AY131" s="14" t="s">
        <v>150</v>
      </c>
      <c r="BE131" s="151">
        <f t="shared" si="3"/>
        <v>0</v>
      </c>
      <c r="BF131" s="151">
        <f t="shared" si="4"/>
        <v>0</v>
      </c>
      <c r="BG131" s="151">
        <f t="shared" si="5"/>
        <v>0</v>
      </c>
      <c r="BH131" s="151">
        <f t="shared" si="6"/>
        <v>0</v>
      </c>
      <c r="BI131" s="151">
        <f t="shared" si="7"/>
        <v>0</v>
      </c>
      <c r="BJ131" s="14" t="s">
        <v>158</v>
      </c>
      <c r="BK131" s="151">
        <f t="shared" si="8"/>
        <v>0</v>
      </c>
      <c r="BL131" s="14" t="s">
        <v>157</v>
      </c>
      <c r="BM131" s="150" t="s">
        <v>169</v>
      </c>
    </row>
    <row r="132" spans="1:65" s="2" customFormat="1" ht="21.75" customHeight="1">
      <c r="A132" s="26"/>
      <c r="B132" s="138"/>
      <c r="C132" s="139" t="s">
        <v>170</v>
      </c>
      <c r="D132" s="139" t="s">
        <v>153</v>
      </c>
      <c r="E132" s="140" t="s">
        <v>1418</v>
      </c>
      <c r="F132" s="141" t="s">
        <v>1419</v>
      </c>
      <c r="G132" s="142" t="s">
        <v>173</v>
      </c>
      <c r="H132" s="143">
        <v>0.28599999999999998</v>
      </c>
      <c r="I132" s="144"/>
      <c r="J132" s="144"/>
      <c r="K132" s="145"/>
      <c r="L132" s="27"/>
      <c r="M132" s="146" t="s">
        <v>1</v>
      </c>
      <c r="N132" s="147" t="s">
        <v>33</v>
      </c>
      <c r="O132" s="148">
        <v>0</v>
      </c>
      <c r="P132" s="148">
        <f t="shared" si="0"/>
        <v>0</v>
      </c>
      <c r="Q132" s="148">
        <v>0</v>
      </c>
      <c r="R132" s="148">
        <f t="shared" si="1"/>
        <v>0</v>
      </c>
      <c r="S132" s="148">
        <v>0</v>
      </c>
      <c r="T132" s="149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157</v>
      </c>
      <c r="AT132" s="150" t="s">
        <v>153</v>
      </c>
      <c r="AU132" s="150" t="s">
        <v>158</v>
      </c>
      <c r="AY132" s="14" t="s">
        <v>150</v>
      </c>
      <c r="BE132" s="151">
        <f t="shared" si="3"/>
        <v>0</v>
      </c>
      <c r="BF132" s="151">
        <f t="shared" si="4"/>
        <v>0</v>
      </c>
      <c r="BG132" s="151">
        <f t="shared" si="5"/>
        <v>0</v>
      </c>
      <c r="BH132" s="151">
        <f t="shared" si="6"/>
        <v>0</v>
      </c>
      <c r="BI132" s="151">
        <f t="shared" si="7"/>
        <v>0</v>
      </c>
      <c r="BJ132" s="14" t="s">
        <v>158</v>
      </c>
      <c r="BK132" s="151">
        <f t="shared" si="8"/>
        <v>0</v>
      </c>
      <c r="BL132" s="14" t="s">
        <v>157</v>
      </c>
      <c r="BM132" s="150" t="s">
        <v>174</v>
      </c>
    </row>
    <row r="133" spans="1:65" s="2" customFormat="1" ht="21.75" customHeight="1">
      <c r="A133" s="26"/>
      <c r="B133" s="138"/>
      <c r="C133" s="139" t="s">
        <v>164</v>
      </c>
      <c r="D133" s="139" t="s">
        <v>153</v>
      </c>
      <c r="E133" s="140" t="s">
        <v>1420</v>
      </c>
      <c r="F133" s="141" t="s">
        <v>1421</v>
      </c>
      <c r="G133" s="142" t="s">
        <v>173</v>
      </c>
      <c r="H133" s="143">
        <v>2.5739999999999998</v>
      </c>
      <c r="I133" s="144"/>
      <c r="J133" s="144"/>
      <c r="K133" s="145"/>
      <c r="L133" s="27"/>
      <c r="M133" s="146" t="s">
        <v>1</v>
      </c>
      <c r="N133" s="147" t="s">
        <v>33</v>
      </c>
      <c r="O133" s="148">
        <v>0</v>
      </c>
      <c r="P133" s="148">
        <f t="shared" si="0"/>
        <v>0</v>
      </c>
      <c r="Q133" s="148">
        <v>0</v>
      </c>
      <c r="R133" s="148">
        <f t="shared" si="1"/>
        <v>0</v>
      </c>
      <c r="S133" s="148">
        <v>0</v>
      </c>
      <c r="T133" s="149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157</v>
      </c>
      <c r="AT133" s="150" t="s">
        <v>153</v>
      </c>
      <c r="AU133" s="150" t="s">
        <v>158</v>
      </c>
      <c r="AY133" s="14" t="s">
        <v>150</v>
      </c>
      <c r="BE133" s="151">
        <f t="shared" si="3"/>
        <v>0</v>
      </c>
      <c r="BF133" s="151">
        <f t="shared" si="4"/>
        <v>0</v>
      </c>
      <c r="BG133" s="151">
        <f t="shared" si="5"/>
        <v>0</v>
      </c>
      <c r="BH133" s="151">
        <f t="shared" si="6"/>
        <v>0</v>
      </c>
      <c r="BI133" s="151">
        <f t="shared" si="7"/>
        <v>0</v>
      </c>
      <c r="BJ133" s="14" t="s">
        <v>158</v>
      </c>
      <c r="BK133" s="151">
        <f t="shared" si="8"/>
        <v>0</v>
      </c>
      <c r="BL133" s="14" t="s">
        <v>157</v>
      </c>
      <c r="BM133" s="150" t="s">
        <v>179</v>
      </c>
    </row>
    <row r="134" spans="1:65" s="2" customFormat="1" ht="21.75" customHeight="1">
      <c r="A134" s="26"/>
      <c r="B134" s="138"/>
      <c r="C134" s="139" t="s">
        <v>180</v>
      </c>
      <c r="D134" s="139" t="s">
        <v>153</v>
      </c>
      <c r="E134" s="140" t="s">
        <v>1422</v>
      </c>
      <c r="F134" s="141" t="s">
        <v>1423</v>
      </c>
      <c r="G134" s="142" t="s">
        <v>173</v>
      </c>
      <c r="H134" s="143">
        <v>0.28599999999999998</v>
      </c>
      <c r="I134" s="144"/>
      <c r="J134" s="144"/>
      <c r="K134" s="145"/>
      <c r="L134" s="27"/>
      <c r="M134" s="146" t="s">
        <v>1</v>
      </c>
      <c r="N134" s="147" t="s">
        <v>33</v>
      </c>
      <c r="O134" s="148">
        <v>0</v>
      </c>
      <c r="P134" s="148">
        <f t="shared" si="0"/>
        <v>0</v>
      </c>
      <c r="Q134" s="148">
        <v>0</v>
      </c>
      <c r="R134" s="148">
        <f t="shared" si="1"/>
        <v>0</v>
      </c>
      <c r="S134" s="148">
        <v>0</v>
      </c>
      <c r="T134" s="149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157</v>
      </c>
      <c r="AT134" s="150" t="s">
        <v>153</v>
      </c>
      <c r="AU134" s="150" t="s">
        <v>158</v>
      </c>
      <c r="AY134" s="14" t="s">
        <v>150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158</v>
      </c>
      <c r="BK134" s="151">
        <f t="shared" si="8"/>
        <v>0</v>
      </c>
      <c r="BL134" s="14" t="s">
        <v>157</v>
      </c>
      <c r="BM134" s="150" t="s">
        <v>183</v>
      </c>
    </row>
    <row r="135" spans="1:65" s="2" customFormat="1" ht="21.75" customHeight="1">
      <c r="A135" s="26"/>
      <c r="B135" s="138"/>
      <c r="C135" s="139" t="s">
        <v>169</v>
      </c>
      <c r="D135" s="139" t="s">
        <v>153</v>
      </c>
      <c r="E135" s="140" t="s">
        <v>2301</v>
      </c>
      <c r="F135" s="141" t="s">
        <v>2302</v>
      </c>
      <c r="G135" s="142" t="s">
        <v>173</v>
      </c>
      <c r="H135" s="143">
        <v>0.28599999999999998</v>
      </c>
      <c r="I135" s="144"/>
      <c r="J135" s="144"/>
      <c r="K135" s="145"/>
      <c r="L135" s="27"/>
      <c r="M135" s="146" t="s">
        <v>1</v>
      </c>
      <c r="N135" s="147" t="s">
        <v>33</v>
      </c>
      <c r="O135" s="148">
        <v>0</v>
      </c>
      <c r="P135" s="148">
        <f t="shared" si="0"/>
        <v>0</v>
      </c>
      <c r="Q135" s="148">
        <v>0</v>
      </c>
      <c r="R135" s="148">
        <f t="shared" si="1"/>
        <v>0</v>
      </c>
      <c r="S135" s="148">
        <v>0</v>
      </c>
      <c r="T135" s="149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157</v>
      </c>
      <c r="AT135" s="150" t="s">
        <v>153</v>
      </c>
      <c r="AU135" s="150" t="s">
        <v>158</v>
      </c>
      <c r="AY135" s="14" t="s">
        <v>150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158</v>
      </c>
      <c r="BK135" s="151">
        <f t="shared" si="8"/>
        <v>0</v>
      </c>
      <c r="BL135" s="14" t="s">
        <v>157</v>
      </c>
      <c r="BM135" s="150" t="s">
        <v>186</v>
      </c>
    </row>
    <row r="136" spans="1:65" s="12" customFormat="1" ht="25.9" customHeight="1">
      <c r="B136" s="126"/>
      <c r="D136" s="127" t="s">
        <v>66</v>
      </c>
      <c r="E136" s="128" t="s">
        <v>1172</v>
      </c>
      <c r="F136" s="128" t="s">
        <v>1184</v>
      </c>
      <c r="J136" s="129"/>
      <c r="L136" s="126"/>
      <c r="M136" s="130"/>
      <c r="N136" s="131"/>
      <c r="O136" s="131"/>
      <c r="P136" s="132">
        <f>P137+P146+P148+P166</f>
        <v>0</v>
      </c>
      <c r="Q136" s="131"/>
      <c r="R136" s="132">
        <f>R137+R146+R148+R166</f>
        <v>0.41118999999999994</v>
      </c>
      <c r="S136" s="131"/>
      <c r="T136" s="133">
        <f>T137+T146+T148+T166</f>
        <v>0</v>
      </c>
      <c r="AR136" s="127" t="s">
        <v>158</v>
      </c>
      <c r="AT136" s="134" t="s">
        <v>66</v>
      </c>
      <c r="AU136" s="134" t="s">
        <v>67</v>
      </c>
      <c r="AY136" s="127" t="s">
        <v>150</v>
      </c>
      <c r="BK136" s="135">
        <f>BK137+BK146+BK148+BK166</f>
        <v>0</v>
      </c>
    </row>
    <row r="137" spans="1:65" s="12" customFormat="1" ht="22.9" customHeight="1">
      <c r="B137" s="126"/>
      <c r="D137" s="127" t="s">
        <v>66</v>
      </c>
      <c r="E137" s="136" t="s">
        <v>2381</v>
      </c>
      <c r="F137" s="136" t="s">
        <v>2303</v>
      </c>
      <c r="J137" s="137"/>
      <c r="L137" s="126"/>
      <c r="M137" s="130"/>
      <c r="N137" s="131"/>
      <c r="O137" s="131"/>
      <c r="P137" s="132">
        <f>SUM(P138:P145)</f>
        <v>0</v>
      </c>
      <c r="Q137" s="131"/>
      <c r="R137" s="132">
        <f>SUM(R138:R145)</f>
        <v>0.25479999999999997</v>
      </c>
      <c r="S137" s="131"/>
      <c r="T137" s="133">
        <f>SUM(T138:T145)</f>
        <v>0</v>
      </c>
      <c r="AR137" s="127" t="s">
        <v>75</v>
      </c>
      <c r="AT137" s="134" t="s">
        <v>66</v>
      </c>
      <c r="AU137" s="134" t="s">
        <v>75</v>
      </c>
      <c r="AY137" s="127" t="s">
        <v>150</v>
      </c>
      <c r="BK137" s="135">
        <f>SUM(BK138:BK145)</f>
        <v>0</v>
      </c>
    </row>
    <row r="138" spans="1:65" s="2" customFormat="1" ht="16.5" customHeight="1">
      <c r="A138" s="26"/>
      <c r="B138" s="138"/>
      <c r="C138" s="139" t="s">
        <v>187</v>
      </c>
      <c r="D138" s="139" t="s">
        <v>153</v>
      </c>
      <c r="E138" s="140" t="s">
        <v>2304</v>
      </c>
      <c r="F138" s="141" t="s">
        <v>2305</v>
      </c>
      <c r="G138" s="142" t="s">
        <v>205</v>
      </c>
      <c r="H138" s="143">
        <v>65</v>
      </c>
      <c r="I138" s="144"/>
      <c r="J138" s="144"/>
      <c r="K138" s="145"/>
      <c r="L138" s="27"/>
      <c r="M138" s="146" t="s">
        <v>1</v>
      </c>
      <c r="N138" s="147" t="s">
        <v>33</v>
      </c>
      <c r="O138" s="148">
        <v>0</v>
      </c>
      <c r="P138" s="148">
        <f t="shared" ref="P138:P145" si="9">O138*H138</f>
        <v>0</v>
      </c>
      <c r="Q138" s="148">
        <v>4.8999999999999998E-4</v>
      </c>
      <c r="R138" s="148">
        <f t="shared" ref="R138:R145" si="10">Q138*H138</f>
        <v>3.1849999999999996E-2</v>
      </c>
      <c r="S138" s="148">
        <v>0</v>
      </c>
      <c r="T138" s="149">
        <f t="shared" ref="T138:T145" si="11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157</v>
      </c>
      <c r="AT138" s="150" t="s">
        <v>153</v>
      </c>
      <c r="AU138" s="150" t="s">
        <v>158</v>
      </c>
      <c r="AY138" s="14" t="s">
        <v>150</v>
      </c>
      <c r="BE138" s="151">
        <f t="shared" ref="BE138:BE145" si="12">IF(N138="základná",J138,0)</f>
        <v>0</v>
      </c>
      <c r="BF138" s="151">
        <f t="shared" ref="BF138:BF145" si="13">IF(N138="znížená",J138,0)</f>
        <v>0</v>
      </c>
      <c r="BG138" s="151">
        <f t="shared" ref="BG138:BG145" si="14">IF(N138="zákl. prenesená",J138,0)</f>
        <v>0</v>
      </c>
      <c r="BH138" s="151">
        <f t="shared" ref="BH138:BH145" si="15">IF(N138="zníž. prenesená",J138,0)</f>
        <v>0</v>
      </c>
      <c r="BI138" s="151">
        <f t="shared" ref="BI138:BI145" si="16">IF(N138="nulová",J138,0)</f>
        <v>0</v>
      </c>
      <c r="BJ138" s="14" t="s">
        <v>158</v>
      </c>
      <c r="BK138" s="151">
        <f t="shared" ref="BK138:BK145" si="17">ROUND(I138*H138,2)</f>
        <v>0</v>
      </c>
      <c r="BL138" s="14" t="s">
        <v>157</v>
      </c>
      <c r="BM138" s="150" t="s">
        <v>192</v>
      </c>
    </row>
    <row r="139" spans="1:65" s="2" customFormat="1" ht="16.5" customHeight="1">
      <c r="A139" s="26"/>
      <c r="B139" s="138"/>
      <c r="C139" s="139" t="s">
        <v>174</v>
      </c>
      <c r="D139" s="139" t="s">
        <v>153</v>
      </c>
      <c r="E139" s="140" t="s">
        <v>2306</v>
      </c>
      <c r="F139" s="141" t="s">
        <v>2307</v>
      </c>
      <c r="G139" s="142" t="s">
        <v>205</v>
      </c>
      <c r="H139" s="143">
        <v>65</v>
      </c>
      <c r="I139" s="144"/>
      <c r="J139" s="144"/>
      <c r="K139" s="145"/>
      <c r="L139" s="27"/>
      <c r="M139" s="146" t="s">
        <v>1</v>
      </c>
      <c r="N139" s="147" t="s">
        <v>33</v>
      </c>
      <c r="O139" s="148">
        <v>0</v>
      </c>
      <c r="P139" s="148">
        <f t="shared" si="9"/>
        <v>0</v>
      </c>
      <c r="Q139" s="148">
        <v>4.8999999999999998E-4</v>
      </c>
      <c r="R139" s="148">
        <f t="shared" si="10"/>
        <v>3.1849999999999996E-2</v>
      </c>
      <c r="S139" s="148">
        <v>0</v>
      </c>
      <c r="T139" s="149">
        <f t="shared" si="11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157</v>
      </c>
      <c r="AT139" s="150" t="s">
        <v>153</v>
      </c>
      <c r="AU139" s="150" t="s">
        <v>158</v>
      </c>
      <c r="AY139" s="14" t="s">
        <v>150</v>
      </c>
      <c r="BE139" s="151">
        <f t="shared" si="12"/>
        <v>0</v>
      </c>
      <c r="BF139" s="151">
        <f t="shared" si="13"/>
        <v>0</v>
      </c>
      <c r="BG139" s="151">
        <f t="shared" si="14"/>
        <v>0</v>
      </c>
      <c r="BH139" s="151">
        <f t="shared" si="15"/>
        <v>0</v>
      </c>
      <c r="BI139" s="151">
        <f t="shared" si="16"/>
        <v>0</v>
      </c>
      <c r="BJ139" s="14" t="s">
        <v>158</v>
      </c>
      <c r="BK139" s="151">
        <f t="shared" si="17"/>
        <v>0</v>
      </c>
      <c r="BL139" s="14" t="s">
        <v>157</v>
      </c>
      <c r="BM139" s="150" t="s">
        <v>7</v>
      </c>
    </row>
    <row r="140" spans="1:65" s="2" customFormat="1" ht="16.5" customHeight="1">
      <c r="A140" s="26"/>
      <c r="B140" s="138"/>
      <c r="C140" s="139" t="s">
        <v>195</v>
      </c>
      <c r="D140" s="139" t="s">
        <v>153</v>
      </c>
      <c r="E140" s="140" t="s">
        <v>2308</v>
      </c>
      <c r="F140" s="141" t="s">
        <v>2309</v>
      </c>
      <c r="G140" s="142" t="s">
        <v>205</v>
      </c>
      <c r="H140" s="143">
        <v>130</v>
      </c>
      <c r="I140" s="144"/>
      <c r="J140" s="144"/>
      <c r="K140" s="145"/>
      <c r="L140" s="27"/>
      <c r="M140" s="146" t="s">
        <v>1</v>
      </c>
      <c r="N140" s="147" t="s">
        <v>33</v>
      </c>
      <c r="O140" s="148">
        <v>0</v>
      </c>
      <c r="P140" s="148">
        <f t="shared" si="9"/>
        <v>0</v>
      </c>
      <c r="Q140" s="148">
        <v>4.8999999999999998E-4</v>
      </c>
      <c r="R140" s="148">
        <f t="shared" si="10"/>
        <v>6.3699999999999993E-2</v>
      </c>
      <c r="S140" s="148">
        <v>0</v>
      </c>
      <c r="T140" s="149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186</v>
      </c>
      <c r="AT140" s="150" t="s">
        <v>153</v>
      </c>
      <c r="AU140" s="150" t="s">
        <v>158</v>
      </c>
      <c r="AY140" s="14" t="s">
        <v>150</v>
      </c>
      <c r="BE140" s="151">
        <f t="shared" si="12"/>
        <v>0</v>
      </c>
      <c r="BF140" s="151">
        <f t="shared" si="13"/>
        <v>0</v>
      </c>
      <c r="BG140" s="151">
        <f t="shared" si="14"/>
        <v>0</v>
      </c>
      <c r="BH140" s="151">
        <f t="shared" si="15"/>
        <v>0</v>
      </c>
      <c r="BI140" s="151">
        <f t="shared" si="16"/>
        <v>0</v>
      </c>
      <c r="BJ140" s="14" t="s">
        <v>158</v>
      </c>
      <c r="BK140" s="151">
        <f t="shared" si="17"/>
        <v>0</v>
      </c>
      <c r="BL140" s="14" t="s">
        <v>186</v>
      </c>
      <c r="BM140" s="150" t="s">
        <v>2400</v>
      </c>
    </row>
    <row r="141" spans="1:65" s="2" customFormat="1" ht="16.5" customHeight="1">
      <c r="A141" s="26"/>
      <c r="B141" s="138"/>
      <c r="C141" s="139" t="s">
        <v>179</v>
      </c>
      <c r="D141" s="139" t="s">
        <v>153</v>
      </c>
      <c r="E141" s="140" t="s">
        <v>2311</v>
      </c>
      <c r="F141" s="141" t="s">
        <v>2312</v>
      </c>
      <c r="G141" s="142" t="s">
        <v>205</v>
      </c>
      <c r="H141" s="143">
        <v>130</v>
      </c>
      <c r="I141" s="144"/>
      <c r="J141" s="144"/>
      <c r="K141" s="145"/>
      <c r="L141" s="27"/>
      <c r="M141" s="146" t="s">
        <v>1</v>
      </c>
      <c r="N141" s="147" t="s">
        <v>33</v>
      </c>
      <c r="O141" s="148">
        <v>0</v>
      </c>
      <c r="P141" s="148">
        <f t="shared" si="9"/>
        <v>0</v>
      </c>
      <c r="Q141" s="148">
        <v>4.8999999999999998E-4</v>
      </c>
      <c r="R141" s="148">
        <f t="shared" si="10"/>
        <v>6.3699999999999993E-2</v>
      </c>
      <c r="S141" s="148">
        <v>0</v>
      </c>
      <c r="T141" s="149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186</v>
      </c>
      <c r="AT141" s="150" t="s">
        <v>153</v>
      </c>
      <c r="AU141" s="150" t="s">
        <v>158</v>
      </c>
      <c r="AY141" s="14" t="s">
        <v>150</v>
      </c>
      <c r="BE141" s="151">
        <f t="shared" si="12"/>
        <v>0</v>
      </c>
      <c r="BF141" s="151">
        <f t="shared" si="13"/>
        <v>0</v>
      </c>
      <c r="BG141" s="151">
        <f t="shared" si="14"/>
        <v>0</v>
      </c>
      <c r="BH141" s="151">
        <f t="shared" si="15"/>
        <v>0</v>
      </c>
      <c r="BI141" s="151">
        <f t="shared" si="16"/>
        <v>0</v>
      </c>
      <c r="BJ141" s="14" t="s">
        <v>158</v>
      </c>
      <c r="BK141" s="151">
        <f t="shared" si="17"/>
        <v>0</v>
      </c>
      <c r="BL141" s="14" t="s">
        <v>186</v>
      </c>
      <c r="BM141" s="150" t="s">
        <v>2401</v>
      </c>
    </row>
    <row r="142" spans="1:65" s="2" customFormat="1" ht="16.5" customHeight="1">
      <c r="A142" s="26"/>
      <c r="B142" s="138"/>
      <c r="C142" s="139" t="s">
        <v>202</v>
      </c>
      <c r="D142" s="139" t="s">
        <v>153</v>
      </c>
      <c r="E142" s="140" t="s">
        <v>2314</v>
      </c>
      <c r="F142" s="141" t="s">
        <v>2315</v>
      </c>
      <c r="G142" s="142" t="s">
        <v>205</v>
      </c>
      <c r="H142" s="143">
        <v>130</v>
      </c>
      <c r="I142" s="144"/>
      <c r="J142" s="144"/>
      <c r="K142" s="145"/>
      <c r="L142" s="27"/>
      <c r="M142" s="146" t="s">
        <v>1</v>
      </c>
      <c r="N142" s="147" t="s">
        <v>33</v>
      </c>
      <c r="O142" s="148">
        <v>0</v>
      </c>
      <c r="P142" s="148">
        <f t="shared" si="9"/>
        <v>0</v>
      </c>
      <c r="Q142" s="148">
        <v>4.8999999999999998E-4</v>
      </c>
      <c r="R142" s="148">
        <f t="shared" si="10"/>
        <v>6.3699999999999993E-2</v>
      </c>
      <c r="S142" s="148">
        <v>0</v>
      </c>
      <c r="T142" s="149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186</v>
      </c>
      <c r="AT142" s="150" t="s">
        <v>153</v>
      </c>
      <c r="AU142" s="150" t="s">
        <v>158</v>
      </c>
      <c r="AY142" s="14" t="s">
        <v>150</v>
      </c>
      <c r="BE142" s="151">
        <f t="shared" si="12"/>
        <v>0</v>
      </c>
      <c r="BF142" s="151">
        <f t="shared" si="13"/>
        <v>0</v>
      </c>
      <c r="BG142" s="151">
        <f t="shared" si="14"/>
        <v>0</v>
      </c>
      <c r="BH142" s="151">
        <f t="shared" si="15"/>
        <v>0</v>
      </c>
      <c r="BI142" s="151">
        <f t="shared" si="16"/>
        <v>0</v>
      </c>
      <c r="BJ142" s="14" t="s">
        <v>158</v>
      </c>
      <c r="BK142" s="151">
        <f t="shared" si="17"/>
        <v>0</v>
      </c>
      <c r="BL142" s="14" t="s">
        <v>186</v>
      </c>
      <c r="BM142" s="150" t="s">
        <v>2402</v>
      </c>
    </row>
    <row r="143" spans="1:65" s="2" customFormat="1" ht="21.75" customHeight="1">
      <c r="A143" s="26"/>
      <c r="B143" s="138"/>
      <c r="C143" s="139" t="s">
        <v>183</v>
      </c>
      <c r="D143" s="139" t="s">
        <v>153</v>
      </c>
      <c r="E143" s="140" t="s">
        <v>2317</v>
      </c>
      <c r="F143" s="141" t="s">
        <v>2318</v>
      </c>
      <c r="G143" s="142" t="s">
        <v>205</v>
      </c>
      <c r="H143" s="143">
        <v>130</v>
      </c>
      <c r="I143" s="144"/>
      <c r="J143" s="144"/>
      <c r="K143" s="145"/>
      <c r="L143" s="27"/>
      <c r="M143" s="146" t="s">
        <v>1</v>
      </c>
      <c r="N143" s="147" t="s">
        <v>33</v>
      </c>
      <c r="O143" s="148">
        <v>0</v>
      </c>
      <c r="P143" s="148">
        <f t="shared" si="9"/>
        <v>0</v>
      </c>
      <c r="Q143" s="148">
        <v>0</v>
      </c>
      <c r="R143" s="148">
        <f t="shared" si="10"/>
        <v>0</v>
      </c>
      <c r="S143" s="148">
        <v>0</v>
      </c>
      <c r="T143" s="149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157</v>
      </c>
      <c r="AT143" s="150" t="s">
        <v>153</v>
      </c>
      <c r="AU143" s="150" t="s">
        <v>158</v>
      </c>
      <c r="AY143" s="14" t="s">
        <v>150</v>
      </c>
      <c r="BE143" s="151">
        <f t="shared" si="12"/>
        <v>0</v>
      </c>
      <c r="BF143" s="151">
        <f t="shared" si="13"/>
        <v>0</v>
      </c>
      <c r="BG143" s="151">
        <f t="shared" si="14"/>
        <v>0</v>
      </c>
      <c r="BH143" s="151">
        <f t="shared" si="15"/>
        <v>0</v>
      </c>
      <c r="BI143" s="151">
        <f t="shared" si="16"/>
        <v>0</v>
      </c>
      <c r="BJ143" s="14" t="s">
        <v>158</v>
      </c>
      <c r="BK143" s="151">
        <f t="shared" si="17"/>
        <v>0</v>
      </c>
      <c r="BL143" s="14" t="s">
        <v>157</v>
      </c>
      <c r="BM143" s="150" t="s">
        <v>198</v>
      </c>
    </row>
    <row r="144" spans="1:65" s="2" customFormat="1" ht="16.5" customHeight="1">
      <c r="A144" s="26"/>
      <c r="B144" s="138"/>
      <c r="C144" s="139" t="s">
        <v>210</v>
      </c>
      <c r="D144" s="139" t="s">
        <v>153</v>
      </c>
      <c r="E144" s="140" t="s">
        <v>2319</v>
      </c>
      <c r="F144" s="141" t="s">
        <v>1437</v>
      </c>
      <c r="G144" s="142" t="s">
        <v>205</v>
      </c>
      <c r="H144" s="143">
        <v>130</v>
      </c>
      <c r="I144" s="144"/>
      <c r="J144" s="144"/>
      <c r="K144" s="145"/>
      <c r="L144" s="27"/>
      <c r="M144" s="146" t="s">
        <v>1</v>
      </c>
      <c r="N144" s="147" t="s">
        <v>33</v>
      </c>
      <c r="O144" s="148">
        <v>0</v>
      </c>
      <c r="P144" s="148">
        <f t="shared" si="9"/>
        <v>0</v>
      </c>
      <c r="Q144" s="148">
        <v>0</v>
      </c>
      <c r="R144" s="148">
        <f t="shared" si="10"/>
        <v>0</v>
      </c>
      <c r="S144" s="148">
        <v>0</v>
      </c>
      <c r="T144" s="149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186</v>
      </c>
      <c r="AT144" s="150" t="s">
        <v>153</v>
      </c>
      <c r="AU144" s="150" t="s">
        <v>158</v>
      </c>
      <c r="AY144" s="14" t="s">
        <v>150</v>
      </c>
      <c r="BE144" s="151">
        <f t="shared" si="12"/>
        <v>0</v>
      </c>
      <c r="BF144" s="151">
        <f t="shared" si="13"/>
        <v>0</v>
      </c>
      <c r="BG144" s="151">
        <f t="shared" si="14"/>
        <v>0</v>
      </c>
      <c r="BH144" s="151">
        <f t="shared" si="15"/>
        <v>0</v>
      </c>
      <c r="BI144" s="151">
        <f t="shared" si="16"/>
        <v>0</v>
      </c>
      <c r="BJ144" s="14" t="s">
        <v>158</v>
      </c>
      <c r="BK144" s="151">
        <f t="shared" si="17"/>
        <v>0</v>
      </c>
      <c r="BL144" s="14" t="s">
        <v>186</v>
      </c>
      <c r="BM144" s="150" t="s">
        <v>2403</v>
      </c>
    </row>
    <row r="145" spans="1:65" s="2" customFormat="1" ht="21.75" customHeight="1">
      <c r="A145" s="26"/>
      <c r="B145" s="138"/>
      <c r="C145" s="139" t="s">
        <v>186</v>
      </c>
      <c r="D145" s="139" t="s">
        <v>153</v>
      </c>
      <c r="E145" s="140" t="s">
        <v>2321</v>
      </c>
      <c r="F145" s="141" t="s">
        <v>1440</v>
      </c>
      <c r="G145" s="142" t="s">
        <v>554</v>
      </c>
      <c r="H145" s="143">
        <v>28.04</v>
      </c>
      <c r="I145" s="144"/>
      <c r="J145" s="144"/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9"/>
        <v>0</v>
      </c>
      <c r="Q145" s="148">
        <v>0</v>
      </c>
      <c r="R145" s="148">
        <f t="shared" si="10"/>
        <v>0</v>
      </c>
      <c r="S145" s="148">
        <v>0</v>
      </c>
      <c r="T145" s="149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157</v>
      </c>
      <c r="AT145" s="150" t="s">
        <v>153</v>
      </c>
      <c r="AU145" s="150" t="s">
        <v>158</v>
      </c>
      <c r="AY145" s="14" t="s">
        <v>150</v>
      </c>
      <c r="BE145" s="151">
        <f t="shared" si="12"/>
        <v>0</v>
      </c>
      <c r="BF145" s="151">
        <f t="shared" si="13"/>
        <v>0</v>
      </c>
      <c r="BG145" s="151">
        <f t="shared" si="14"/>
        <v>0</v>
      </c>
      <c r="BH145" s="151">
        <f t="shared" si="15"/>
        <v>0</v>
      </c>
      <c r="BI145" s="151">
        <f t="shared" si="16"/>
        <v>0</v>
      </c>
      <c r="BJ145" s="14" t="s">
        <v>158</v>
      </c>
      <c r="BK145" s="151">
        <f t="shared" si="17"/>
        <v>0</v>
      </c>
      <c r="BL145" s="14" t="s">
        <v>157</v>
      </c>
      <c r="BM145" s="150" t="s">
        <v>201</v>
      </c>
    </row>
    <row r="146" spans="1:65" s="12" customFormat="1" ht="22.9" customHeight="1">
      <c r="B146" s="126"/>
      <c r="D146" s="127" t="s">
        <v>66</v>
      </c>
      <c r="E146" s="136" t="s">
        <v>2322</v>
      </c>
      <c r="F146" s="136" t="s">
        <v>2323</v>
      </c>
      <c r="J146" s="137"/>
      <c r="L146" s="126"/>
      <c r="M146" s="130"/>
      <c r="N146" s="131"/>
      <c r="O146" s="131"/>
      <c r="P146" s="132">
        <f>P147</f>
        <v>0</v>
      </c>
      <c r="Q146" s="131"/>
      <c r="R146" s="132">
        <f>R147</f>
        <v>0</v>
      </c>
      <c r="S146" s="131"/>
      <c r="T146" s="133">
        <f>T147</f>
        <v>0</v>
      </c>
      <c r="AR146" s="127" t="s">
        <v>75</v>
      </c>
      <c r="AT146" s="134" t="s">
        <v>66</v>
      </c>
      <c r="AU146" s="134" t="s">
        <v>75</v>
      </c>
      <c r="AY146" s="127" t="s">
        <v>150</v>
      </c>
      <c r="BK146" s="135">
        <f>BK147</f>
        <v>0</v>
      </c>
    </row>
    <row r="147" spans="1:65" s="2" customFormat="1" ht="21.75" customHeight="1">
      <c r="A147" s="26"/>
      <c r="B147" s="138"/>
      <c r="C147" s="139" t="s">
        <v>217</v>
      </c>
      <c r="D147" s="139" t="s">
        <v>153</v>
      </c>
      <c r="E147" s="140" t="s">
        <v>2324</v>
      </c>
      <c r="F147" s="141" t="s">
        <v>2325</v>
      </c>
      <c r="G147" s="142" t="s">
        <v>228</v>
      </c>
      <c r="H147" s="143">
        <v>1</v>
      </c>
      <c r="I147" s="144"/>
      <c r="J147" s="144"/>
      <c r="K147" s="145"/>
      <c r="L147" s="27"/>
      <c r="M147" s="146" t="s">
        <v>1</v>
      </c>
      <c r="N147" s="147" t="s">
        <v>33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157</v>
      </c>
      <c r="AT147" s="150" t="s">
        <v>153</v>
      </c>
      <c r="AU147" s="150" t="s">
        <v>158</v>
      </c>
      <c r="AY147" s="14" t="s">
        <v>150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4" t="s">
        <v>158</v>
      </c>
      <c r="BK147" s="151">
        <f>ROUND(I147*H147,2)</f>
        <v>0</v>
      </c>
      <c r="BL147" s="14" t="s">
        <v>157</v>
      </c>
      <c r="BM147" s="150" t="s">
        <v>206</v>
      </c>
    </row>
    <row r="148" spans="1:65" s="12" customFormat="1" ht="22.9" customHeight="1">
      <c r="B148" s="126"/>
      <c r="D148" s="127" t="s">
        <v>66</v>
      </c>
      <c r="E148" s="136" t="s">
        <v>2326</v>
      </c>
      <c r="F148" s="136" t="s">
        <v>2327</v>
      </c>
      <c r="J148" s="137"/>
      <c r="L148" s="126"/>
      <c r="M148" s="130"/>
      <c r="N148" s="131"/>
      <c r="O148" s="131"/>
      <c r="P148" s="132">
        <f>SUM(P149:P165)</f>
        <v>0</v>
      </c>
      <c r="Q148" s="131"/>
      <c r="R148" s="132">
        <f>SUM(R149:R165)</f>
        <v>0.15639</v>
      </c>
      <c r="S148" s="131"/>
      <c r="T148" s="133">
        <f>SUM(T149:T165)</f>
        <v>0</v>
      </c>
      <c r="AR148" s="127" t="s">
        <v>158</v>
      </c>
      <c r="AT148" s="134" t="s">
        <v>66</v>
      </c>
      <c r="AU148" s="134" t="s">
        <v>75</v>
      </c>
      <c r="AY148" s="127" t="s">
        <v>150</v>
      </c>
      <c r="BK148" s="135">
        <f>SUM(BK149:BK165)</f>
        <v>0</v>
      </c>
    </row>
    <row r="149" spans="1:65" s="2" customFormat="1" ht="16.5" customHeight="1">
      <c r="A149" s="26"/>
      <c r="B149" s="138"/>
      <c r="C149" s="139" t="s">
        <v>192</v>
      </c>
      <c r="D149" s="139" t="s">
        <v>153</v>
      </c>
      <c r="E149" s="140" t="s">
        <v>2328</v>
      </c>
      <c r="F149" s="141" t="s">
        <v>2329</v>
      </c>
      <c r="G149" s="142" t="s">
        <v>463</v>
      </c>
      <c r="H149" s="143">
        <v>1</v>
      </c>
      <c r="I149" s="144"/>
      <c r="J149" s="144"/>
      <c r="K149" s="145"/>
      <c r="L149" s="27"/>
      <c r="M149" s="146" t="s">
        <v>1</v>
      </c>
      <c r="N149" s="147" t="s">
        <v>33</v>
      </c>
      <c r="O149" s="148">
        <v>0</v>
      </c>
      <c r="P149" s="148">
        <f t="shared" ref="P149:P165" si="18">O149*H149</f>
        <v>0</v>
      </c>
      <c r="Q149" s="148">
        <v>0</v>
      </c>
      <c r="R149" s="148">
        <f t="shared" ref="R149:R165" si="19">Q149*H149</f>
        <v>0</v>
      </c>
      <c r="S149" s="148">
        <v>0</v>
      </c>
      <c r="T149" s="149">
        <f t="shared" ref="T149:T165" si="20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186</v>
      </c>
      <c r="AT149" s="150" t="s">
        <v>153</v>
      </c>
      <c r="AU149" s="150" t="s">
        <v>158</v>
      </c>
      <c r="AY149" s="14" t="s">
        <v>150</v>
      </c>
      <c r="BE149" s="151">
        <f t="shared" ref="BE149:BE165" si="21">IF(N149="základná",J149,0)</f>
        <v>0</v>
      </c>
      <c r="BF149" s="151">
        <f t="shared" ref="BF149:BF165" si="22">IF(N149="znížená",J149,0)</f>
        <v>0</v>
      </c>
      <c r="BG149" s="151">
        <f t="shared" ref="BG149:BG165" si="23">IF(N149="zákl. prenesená",J149,0)</f>
        <v>0</v>
      </c>
      <c r="BH149" s="151">
        <f t="shared" ref="BH149:BH165" si="24">IF(N149="zníž. prenesená",J149,0)</f>
        <v>0</v>
      </c>
      <c r="BI149" s="151">
        <f t="shared" ref="BI149:BI165" si="25">IF(N149="nulová",J149,0)</f>
        <v>0</v>
      </c>
      <c r="BJ149" s="14" t="s">
        <v>158</v>
      </c>
      <c r="BK149" s="151">
        <f t="shared" ref="BK149:BK165" si="26">ROUND(I149*H149,2)</f>
        <v>0</v>
      </c>
      <c r="BL149" s="14" t="s">
        <v>186</v>
      </c>
      <c r="BM149" s="150" t="s">
        <v>209</v>
      </c>
    </row>
    <row r="150" spans="1:65" s="2" customFormat="1" ht="21.75" customHeight="1">
      <c r="A150" s="26"/>
      <c r="B150" s="138"/>
      <c r="C150" s="152" t="s">
        <v>225</v>
      </c>
      <c r="D150" s="152" t="s">
        <v>188</v>
      </c>
      <c r="E150" s="153" t="s">
        <v>2330</v>
      </c>
      <c r="F150" s="154" t="s">
        <v>2331</v>
      </c>
      <c r="G150" s="155" t="s">
        <v>463</v>
      </c>
      <c r="H150" s="156">
        <v>1</v>
      </c>
      <c r="I150" s="157"/>
      <c r="J150" s="157"/>
      <c r="K150" s="158"/>
      <c r="L150" s="159"/>
      <c r="M150" s="160" t="s">
        <v>1</v>
      </c>
      <c r="N150" s="161" t="s">
        <v>33</v>
      </c>
      <c r="O150" s="148">
        <v>0</v>
      </c>
      <c r="P150" s="148">
        <f t="shared" si="18"/>
        <v>0</v>
      </c>
      <c r="Q150" s="148">
        <v>1.4400000000000001E-3</v>
      </c>
      <c r="R150" s="148">
        <f t="shared" si="19"/>
        <v>1.4400000000000001E-3</v>
      </c>
      <c r="S150" s="148">
        <v>0</v>
      </c>
      <c r="T150" s="149">
        <f t="shared" si="20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216</v>
      </c>
      <c r="AT150" s="150" t="s">
        <v>188</v>
      </c>
      <c r="AU150" s="150" t="s">
        <v>158</v>
      </c>
      <c r="AY150" s="14" t="s">
        <v>150</v>
      </c>
      <c r="BE150" s="151">
        <f t="shared" si="21"/>
        <v>0</v>
      </c>
      <c r="BF150" s="151">
        <f t="shared" si="22"/>
        <v>0</v>
      </c>
      <c r="BG150" s="151">
        <f t="shared" si="23"/>
        <v>0</v>
      </c>
      <c r="BH150" s="151">
        <f t="shared" si="24"/>
        <v>0</v>
      </c>
      <c r="BI150" s="151">
        <f t="shared" si="25"/>
        <v>0</v>
      </c>
      <c r="BJ150" s="14" t="s">
        <v>158</v>
      </c>
      <c r="BK150" s="151">
        <f t="shared" si="26"/>
        <v>0</v>
      </c>
      <c r="BL150" s="14" t="s">
        <v>186</v>
      </c>
      <c r="BM150" s="150" t="s">
        <v>213</v>
      </c>
    </row>
    <row r="151" spans="1:65" s="2" customFormat="1" ht="21.75" customHeight="1">
      <c r="A151" s="26"/>
      <c r="B151" s="138"/>
      <c r="C151" s="139" t="s">
        <v>7</v>
      </c>
      <c r="D151" s="139" t="s">
        <v>153</v>
      </c>
      <c r="E151" s="140" t="s">
        <v>2386</v>
      </c>
      <c r="F151" s="141" t="s">
        <v>2387</v>
      </c>
      <c r="G151" s="142" t="s">
        <v>463</v>
      </c>
      <c r="H151" s="143">
        <v>1</v>
      </c>
      <c r="I151" s="144"/>
      <c r="J151" s="144"/>
      <c r="K151" s="145"/>
      <c r="L151" s="27"/>
      <c r="M151" s="146" t="s">
        <v>1</v>
      </c>
      <c r="N151" s="147" t="s">
        <v>33</v>
      </c>
      <c r="O151" s="148">
        <v>0</v>
      </c>
      <c r="P151" s="148">
        <f t="shared" si="18"/>
        <v>0</v>
      </c>
      <c r="Q151" s="148">
        <v>0</v>
      </c>
      <c r="R151" s="148">
        <f t="shared" si="19"/>
        <v>0</v>
      </c>
      <c r="S151" s="148">
        <v>0</v>
      </c>
      <c r="T151" s="149">
        <f t="shared" si="20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186</v>
      </c>
      <c r="AT151" s="150" t="s">
        <v>153</v>
      </c>
      <c r="AU151" s="150" t="s">
        <v>158</v>
      </c>
      <c r="AY151" s="14" t="s">
        <v>150</v>
      </c>
      <c r="BE151" s="151">
        <f t="shared" si="21"/>
        <v>0</v>
      </c>
      <c r="BF151" s="151">
        <f t="shared" si="22"/>
        <v>0</v>
      </c>
      <c r="BG151" s="151">
        <f t="shared" si="23"/>
        <v>0</v>
      </c>
      <c r="BH151" s="151">
        <f t="shared" si="24"/>
        <v>0</v>
      </c>
      <c r="BI151" s="151">
        <f t="shared" si="25"/>
        <v>0</v>
      </c>
      <c r="BJ151" s="14" t="s">
        <v>158</v>
      </c>
      <c r="BK151" s="151">
        <f t="shared" si="26"/>
        <v>0</v>
      </c>
      <c r="BL151" s="14" t="s">
        <v>186</v>
      </c>
      <c r="BM151" s="150" t="s">
        <v>216</v>
      </c>
    </row>
    <row r="152" spans="1:65" s="2" customFormat="1" ht="21.75" customHeight="1">
      <c r="A152" s="26"/>
      <c r="B152" s="138"/>
      <c r="C152" s="152" t="s">
        <v>235</v>
      </c>
      <c r="D152" s="152" t="s">
        <v>188</v>
      </c>
      <c r="E152" s="153" t="s">
        <v>2388</v>
      </c>
      <c r="F152" s="154" t="s">
        <v>2389</v>
      </c>
      <c r="G152" s="155" t="s">
        <v>463</v>
      </c>
      <c r="H152" s="156">
        <v>1</v>
      </c>
      <c r="I152" s="157"/>
      <c r="J152" s="157"/>
      <c r="K152" s="158"/>
      <c r="L152" s="159"/>
      <c r="M152" s="160" t="s">
        <v>1</v>
      </c>
      <c r="N152" s="161" t="s">
        <v>33</v>
      </c>
      <c r="O152" s="148">
        <v>0</v>
      </c>
      <c r="P152" s="148">
        <f t="shared" si="18"/>
        <v>0</v>
      </c>
      <c r="Q152" s="148">
        <v>1.4400000000000001E-3</v>
      </c>
      <c r="R152" s="148">
        <f t="shared" si="19"/>
        <v>1.4400000000000001E-3</v>
      </c>
      <c r="S152" s="148">
        <v>0</v>
      </c>
      <c r="T152" s="149">
        <f t="shared" si="20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216</v>
      </c>
      <c r="AT152" s="150" t="s">
        <v>188</v>
      </c>
      <c r="AU152" s="150" t="s">
        <v>158</v>
      </c>
      <c r="AY152" s="14" t="s">
        <v>150</v>
      </c>
      <c r="BE152" s="151">
        <f t="shared" si="21"/>
        <v>0</v>
      </c>
      <c r="BF152" s="151">
        <f t="shared" si="22"/>
        <v>0</v>
      </c>
      <c r="BG152" s="151">
        <f t="shared" si="23"/>
        <v>0</v>
      </c>
      <c r="BH152" s="151">
        <f t="shared" si="24"/>
        <v>0</v>
      </c>
      <c r="BI152" s="151">
        <f t="shared" si="25"/>
        <v>0</v>
      </c>
      <c r="BJ152" s="14" t="s">
        <v>158</v>
      </c>
      <c r="BK152" s="151">
        <f t="shared" si="26"/>
        <v>0</v>
      </c>
      <c r="BL152" s="14" t="s">
        <v>186</v>
      </c>
      <c r="BM152" s="150" t="s">
        <v>221</v>
      </c>
    </row>
    <row r="153" spans="1:65" s="2" customFormat="1" ht="16.5" customHeight="1">
      <c r="A153" s="26"/>
      <c r="B153" s="138"/>
      <c r="C153" s="139" t="s">
        <v>198</v>
      </c>
      <c r="D153" s="139" t="s">
        <v>153</v>
      </c>
      <c r="E153" s="140" t="s">
        <v>2332</v>
      </c>
      <c r="F153" s="141" t="s">
        <v>2333</v>
      </c>
      <c r="G153" s="142" t="s">
        <v>205</v>
      </c>
      <c r="H153" s="143">
        <v>2</v>
      </c>
      <c r="I153" s="144"/>
      <c r="J153" s="144"/>
      <c r="K153" s="145"/>
      <c r="L153" s="27"/>
      <c r="M153" s="146" t="s">
        <v>1</v>
      </c>
      <c r="N153" s="147" t="s">
        <v>33</v>
      </c>
      <c r="O153" s="148">
        <v>0</v>
      </c>
      <c r="P153" s="148">
        <f t="shared" si="18"/>
        <v>0</v>
      </c>
      <c r="Q153" s="148">
        <v>0</v>
      </c>
      <c r="R153" s="148">
        <f t="shared" si="19"/>
        <v>0</v>
      </c>
      <c r="S153" s="148">
        <v>0</v>
      </c>
      <c r="T153" s="149">
        <f t="shared" si="20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186</v>
      </c>
      <c r="AT153" s="150" t="s">
        <v>153</v>
      </c>
      <c r="AU153" s="150" t="s">
        <v>158</v>
      </c>
      <c r="AY153" s="14" t="s">
        <v>150</v>
      </c>
      <c r="BE153" s="151">
        <f t="shared" si="21"/>
        <v>0</v>
      </c>
      <c r="BF153" s="151">
        <f t="shared" si="22"/>
        <v>0</v>
      </c>
      <c r="BG153" s="151">
        <f t="shared" si="23"/>
        <v>0</v>
      </c>
      <c r="BH153" s="151">
        <f t="shared" si="24"/>
        <v>0</v>
      </c>
      <c r="BI153" s="151">
        <f t="shared" si="25"/>
        <v>0</v>
      </c>
      <c r="BJ153" s="14" t="s">
        <v>158</v>
      </c>
      <c r="BK153" s="151">
        <f t="shared" si="26"/>
        <v>0</v>
      </c>
      <c r="BL153" s="14" t="s">
        <v>186</v>
      </c>
      <c r="BM153" s="150" t="s">
        <v>224</v>
      </c>
    </row>
    <row r="154" spans="1:65" s="2" customFormat="1" ht="16.5" customHeight="1">
      <c r="A154" s="26"/>
      <c r="B154" s="138"/>
      <c r="C154" s="152" t="s">
        <v>242</v>
      </c>
      <c r="D154" s="152" t="s">
        <v>188</v>
      </c>
      <c r="E154" s="153" t="s">
        <v>2334</v>
      </c>
      <c r="F154" s="154" t="s">
        <v>2335</v>
      </c>
      <c r="G154" s="155" t="s">
        <v>205</v>
      </c>
      <c r="H154" s="156">
        <v>2</v>
      </c>
      <c r="I154" s="157"/>
      <c r="J154" s="157"/>
      <c r="K154" s="158"/>
      <c r="L154" s="159"/>
      <c r="M154" s="160" t="s">
        <v>1</v>
      </c>
      <c r="N154" s="161" t="s">
        <v>33</v>
      </c>
      <c r="O154" s="148">
        <v>0</v>
      </c>
      <c r="P154" s="148">
        <f t="shared" si="18"/>
        <v>0</v>
      </c>
      <c r="Q154" s="148">
        <v>5.2999999999999998E-4</v>
      </c>
      <c r="R154" s="148">
        <f t="shared" si="19"/>
        <v>1.06E-3</v>
      </c>
      <c r="S154" s="148">
        <v>0</v>
      </c>
      <c r="T154" s="149">
        <f t="shared" si="20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216</v>
      </c>
      <c r="AT154" s="150" t="s">
        <v>188</v>
      </c>
      <c r="AU154" s="150" t="s">
        <v>158</v>
      </c>
      <c r="AY154" s="14" t="s">
        <v>150</v>
      </c>
      <c r="BE154" s="151">
        <f t="shared" si="21"/>
        <v>0</v>
      </c>
      <c r="BF154" s="151">
        <f t="shared" si="22"/>
        <v>0</v>
      </c>
      <c r="BG154" s="151">
        <f t="shared" si="23"/>
        <v>0</v>
      </c>
      <c r="BH154" s="151">
        <f t="shared" si="24"/>
        <v>0</v>
      </c>
      <c r="BI154" s="151">
        <f t="shared" si="25"/>
        <v>0</v>
      </c>
      <c r="BJ154" s="14" t="s">
        <v>158</v>
      </c>
      <c r="BK154" s="151">
        <f t="shared" si="26"/>
        <v>0</v>
      </c>
      <c r="BL154" s="14" t="s">
        <v>186</v>
      </c>
      <c r="BM154" s="150" t="s">
        <v>229</v>
      </c>
    </row>
    <row r="155" spans="1:65" s="2" customFormat="1" ht="16.5" customHeight="1">
      <c r="A155" s="26"/>
      <c r="B155" s="138"/>
      <c r="C155" s="139" t="s">
        <v>201</v>
      </c>
      <c r="D155" s="139" t="s">
        <v>153</v>
      </c>
      <c r="E155" s="140" t="s">
        <v>2336</v>
      </c>
      <c r="F155" s="141" t="s">
        <v>2337</v>
      </c>
      <c r="G155" s="142" t="s">
        <v>205</v>
      </c>
      <c r="H155" s="143">
        <v>0.5</v>
      </c>
      <c r="I155" s="144"/>
      <c r="J155" s="144"/>
      <c r="K155" s="145"/>
      <c r="L155" s="27"/>
      <c r="M155" s="146" t="s">
        <v>1</v>
      </c>
      <c r="N155" s="147" t="s">
        <v>33</v>
      </c>
      <c r="O155" s="148">
        <v>0</v>
      </c>
      <c r="P155" s="148">
        <f t="shared" si="18"/>
        <v>0</v>
      </c>
      <c r="Q155" s="148">
        <v>0</v>
      </c>
      <c r="R155" s="148">
        <f t="shared" si="19"/>
        <v>0</v>
      </c>
      <c r="S155" s="148">
        <v>0</v>
      </c>
      <c r="T155" s="149">
        <f t="shared" si="20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186</v>
      </c>
      <c r="AT155" s="150" t="s">
        <v>153</v>
      </c>
      <c r="AU155" s="150" t="s">
        <v>158</v>
      </c>
      <c r="AY155" s="14" t="s">
        <v>150</v>
      </c>
      <c r="BE155" s="151">
        <f t="shared" si="21"/>
        <v>0</v>
      </c>
      <c r="BF155" s="151">
        <f t="shared" si="22"/>
        <v>0</v>
      </c>
      <c r="BG155" s="151">
        <f t="shared" si="23"/>
        <v>0</v>
      </c>
      <c r="BH155" s="151">
        <f t="shared" si="24"/>
        <v>0</v>
      </c>
      <c r="BI155" s="151">
        <f t="shared" si="25"/>
        <v>0</v>
      </c>
      <c r="BJ155" s="14" t="s">
        <v>158</v>
      </c>
      <c r="BK155" s="151">
        <f t="shared" si="26"/>
        <v>0</v>
      </c>
      <c r="BL155" s="14" t="s">
        <v>186</v>
      </c>
      <c r="BM155" s="150" t="s">
        <v>232</v>
      </c>
    </row>
    <row r="156" spans="1:65" s="2" customFormat="1" ht="16.5" customHeight="1">
      <c r="A156" s="26"/>
      <c r="B156" s="138"/>
      <c r="C156" s="152" t="s">
        <v>251</v>
      </c>
      <c r="D156" s="152" t="s">
        <v>188</v>
      </c>
      <c r="E156" s="153" t="s">
        <v>2338</v>
      </c>
      <c r="F156" s="154" t="s">
        <v>2339</v>
      </c>
      <c r="G156" s="155" t="s">
        <v>205</v>
      </c>
      <c r="H156" s="156">
        <v>0.5</v>
      </c>
      <c r="I156" s="157"/>
      <c r="J156" s="157"/>
      <c r="K156" s="158"/>
      <c r="L156" s="159"/>
      <c r="M156" s="160" t="s">
        <v>1</v>
      </c>
      <c r="N156" s="161" t="s">
        <v>33</v>
      </c>
      <c r="O156" s="148">
        <v>0</v>
      </c>
      <c r="P156" s="148">
        <f t="shared" si="18"/>
        <v>0</v>
      </c>
      <c r="Q156" s="148">
        <v>6.9999999999999999E-4</v>
      </c>
      <c r="R156" s="148">
        <f t="shared" si="19"/>
        <v>3.5E-4</v>
      </c>
      <c r="S156" s="148">
        <v>0</v>
      </c>
      <c r="T156" s="149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216</v>
      </c>
      <c r="AT156" s="150" t="s">
        <v>188</v>
      </c>
      <c r="AU156" s="150" t="s">
        <v>158</v>
      </c>
      <c r="AY156" s="14" t="s">
        <v>150</v>
      </c>
      <c r="BE156" s="151">
        <f t="shared" si="21"/>
        <v>0</v>
      </c>
      <c r="BF156" s="151">
        <f t="shared" si="22"/>
        <v>0</v>
      </c>
      <c r="BG156" s="151">
        <f t="shared" si="23"/>
        <v>0</v>
      </c>
      <c r="BH156" s="151">
        <f t="shared" si="24"/>
        <v>0</v>
      </c>
      <c r="BI156" s="151">
        <f t="shared" si="25"/>
        <v>0</v>
      </c>
      <c r="BJ156" s="14" t="s">
        <v>158</v>
      </c>
      <c r="BK156" s="151">
        <f t="shared" si="26"/>
        <v>0</v>
      </c>
      <c r="BL156" s="14" t="s">
        <v>186</v>
      </c>
      <c r="BM156" s="150" t="s">
        <v>238</v>
      </c>
    </row>
    <row r="157" spans="1:65" s="2" customFormat="1" ht="21.75" customHeight="1">
      <c r="A157" s="26"/>
      <c r="B157" s="138"/>
      <c r="C157" s="139" t="s">
        <v>206</v>
      </c>
      <c r="D157" s="139" t="s">
        <v>153</v>
      </c>
      <c r="E157" s="140" t="s">
        <v>2340</v>
      </c>
      <c r="F157" s="141" t="s">
        <v>2341</v>
      </c>
      <c r="G157" s="142" t="s">
        <v>463</v>
      </c>
      <c r="H157" s="143">
        <v>2</v>
      </c>
      <c r="I157" s="144"/>
      <c r="J157" s="144"/>
      <c r="K157" s="145"/>
      <c r="L157" s="27"/>
      <c r="M157" s="146" t="s">
        <v>1</v>
      </c>
      <c r="N157" s="147" t="s">
        <v>33</v>
      </c>
      <c r="O157" s="148">
        <v>0</v>
      </c>
      <c r="P157" s="148">
        <f t="shared" si="18"/>
        <v>0</v>
      </c>
      <c r="Q157" s="148">
        <v>0</v>
      </c>
      <c r="R157" s="148">
        <f t="shared" si="19"/>
        <v>0</v>
      </c>
      <c r="S157" s="148">
        <v>0</v>
      </c>
      <c r="T157" s="149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186</v>
      </c>
      <c r="AT157" s="150" t="s">
        <v>153</v>
      </c>
      <c r="AU157" s="150" t="s">
        <v>158</v>
      </c>
      <c r="AY157" s="14" t="s">
        <v>150</v>
      </c>
      <c r="BE157" s="151">
        <f t="shared" si="21"/>
        <v>0</v>
      </c>
      <c r="BF157" s="151">
        <f t="shared" si="22"/>
        <v>0</v>
      </c>
      <c r="BG157" s="151">
        <f t="shared" si="23"/>
        <v>0</v>
      </c>
      <c r="BH157" s="151">
        <f t="shared" si="24"/>
        <v>0</v>
      </c>
      <c r="BI157" s="151">
        <f t="shared" si="25"/>
        <v>0</v>
      </c>
      <c r="BJ157" s="14" t="s">
        <v>158</v>
      </c>
      <c r="BK157" s="151">
        <f t="shared" si="26"/>
        <v>0</v>
      </c>
      <c r="BL157" s="14" t="s">
        <v>186</v>
      </c>
      <c r="BM157" s="150" t="s">
        <v>241</v>
      </c>
    </row>
    <row r="158" spans="1:65" s="2" customFormat="1" ht="21.75" customHeight="1">
      <c r="A158" s="26"/>
      <c r="B158" s="138"/>
      <c r="C158" s="152" t="s">
        <v>258</v>
      </c>
      <c r="D158" s="152" t="s">
        <v>188</v>
      </c>
      <c r="E158" s="153" t="s">
        <v>2342</v>
      </c>
      <c r="F158" s="154" t="s">
        <v>2343</v>
      </c>
      <c r="G158" s="155" t="s">
        <v>463</v>
      </c>
      <c r="H158" s="156">
        <v>2</v>
      </c>
      <c r="I158" s="157"/>
      <c r="J158" s="157"/>
      <c r="K158" s="158"/>
      <c r="L158" s="159"/>
      <c r="M158" s="160" t="s">
        <v>1</v>
      </c>
      <c r="N158" s="161" t="s">
        <v>33</v>
      </c>
      <c r="O158" s="148">
        <v>0</v>
      </c>
      <c r="P158" s="148">
        <f t="shared" si="18"/>
        <v>0</v>
      </c>
      <c r="Q158" s="148">
        <v>6.9999999999999999E-4</v>
      </c>
      <c r="R158" s="148">
        <f t="shared" si="19"/>
        <v>1.4E-3</v>
      </c>
      <c r="S158" s="148">
        <v>0</v>
      </c>
      <c r="T158" s="149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216</v>
      </c>
      <c r="AT158" s="150" t="s">
        <v>188</v>
      </c>
      <c r="AU158" s="150" t="s">
        <v>158</v>
      </c>
      <c r="AY158" s="14" t="s">
        <v>150</v>
      </c>
      <c r="BE158" s="151">
        <f t="shared" si="21"/>
        <v>0</v>
      </c>
      <c r="BF158" s="151">
        <f t="shared" si="22"/>
        <v>0</v>
      </c>
      <c r="BG158" s="151">
        <f t="shared" si="23"/>
        <v>0</v>
      </c>
      <c r="BH158" s="151">
        <f t="shared" si="24"/>
        <v>0</v>
      </c>
      <c r="BI158" s="151">
        <f t="shared" si="25"/>
        <v>0</v>
      </c>
      <c r="BJ158" s="14" t="s">
        <v>158</v>
      </c>
      <c r="BK158" s="151">
        <f t="shared" si="26"/>
        <v>0</v>
      </c>
      <c r="BL158" s="14" t="s">
        <v>186</v>
      </c>
      <c r="BM158" s="150" t="s">
        <v>245</v>
      </c>
    </row>
    <row r="159" spans="1:65" s="2" customFormat="1" ht="21.75" customHeight="1">
      <c r="A159" s="26"/>
      <c r="B159" s="138"/>
      <c r="C159" s="139" t="s">
        <v>209</v>
      </c>
      <c r="D159" s="139" t="s">
        <v>153</v>
      </c>
      <c r="E159" s="140" t="s">
        <v>2352</v>
      </c>
      <c r="F159" s="141" t="s">
        <v>2353</v>
      </c>
      <c r="G159" s="142" t="s">
        <v>463</v>
      </c>
      <c r="H159" s="143">
        <v>2</v>
      </c>
      <c r="I159" s="144"/>
      <c r="J159" s="144"/>
      <c r="K159" s="145"/>
      <c r="L159" s="27"/>
      <c r="M159" s="146" t="s">
        <v>1</v>
      </c>
      <c r="N159" s="147" t="s">
        <v>33</v>
      </c>
      <c r="O159" s="148">
        <v>0</v>
      </c>
      <c r="P159" s="148">
        <f t="shared" si="18"/>
        <v>0</v>
      </c>
      <c r="Q159" s="148">
        <v>0</v>
      </c>
      <c r="R159" s="148">
        <f t="shared" si="19"/>
        <v>0</v>
      </c>
      <c r="S159" s="148">
        <v>0</v>
      </c>
      <c r="T159" s="149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186</v>
      </c>
      <c r="AT159" s="150" t="s">
        <v>153</v>
      </c>
      <c r="AU159" s="150" t="s">
        <v>158</v>
      </c>
      <c r="AY159" s="14" t="s">
        <v>150</v>
      </c>
      <c r="BE159" s="151">
        <f t="shared" si="21"/>
        <v>0</v>
      </c>
      <c r="BF159" s="151">
        <f t="shared" si="22"/>
        <v>0</v>
      </c>
      <c r="BG159" s="151">
        <f t="shared" si="23"/>
        <v>0</v>
      </c>
      <c r="BH159" s="151">
        <f t="shared" si="24"/>
        <v>0</v>
      </c>
      <c r="BI159" s="151">
        <f t="shared" si="25"/>
        <v>0</v>
      </c>
      <c r="BJ159" s="14" t="s">
        <v>158</v>
      </c>
      <c r="BK159" s="151">
        <f t="shared" si="26"/>
        <v>0</v>
      </c>
      <c r="BL159" s="14" t="s">
        <v>186</v>
      </c>
      <c r="BM159" s="150" t="s">
        <v>248</v>
      </c>
    </row>
    <row r="160" spans="1:65" s="2" customFormat="1" ht="16.5" customHeight="1">
      <c r="A160" s="26"/>
      <c r="B160" s="138"/>
      <c r="C160" s="152" t="s">
        <v>265</v>
      </c>
      <c r="D160" s="152" t="s">
        <v>188</v>
      </c>
      <c r="E160" s="153" t="s">
        <v>2354</v>
      </c>
      <c r="F160" s="154" t="s">
        <v>2355</v>
      </c>
      <c r="G160" s="155" t="s">
        <v>463</v>
      </c>
      <c r="H160" s="156">
        <v>1</v>
      </c>
      <c r="I160" s="157"/>
      <c r="J160" s="157"/>
      <c r="K160" s="158"/>
      <c r="L160" s="159"/>
      <c r="M160" s="160" t="s">
        <v>1</v>
      </c>
      <c r="N160" s="161" t="s">
        <v>33</v>
      </c>
      <c r="O160" s="148">
        <v>0</v>
      </c>
      <c r="P160" s="148">
        <f t="shared" si="18"/>
        <v>0</v>
      </c>
      <c r="Q160" s="148">
        <v>3.5E-4</v>
      </c>
      <c r="R160" s="148">
        <f t="shared" si="19"/>
        <v>3.5E-4</v>
      </c>
      <c r="S160" s="148">
        <v>0</v>
      </c>
      <c r="T160" s="149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216</v>
      </c>
      <c r="AT160" s="150" t="s">
        <v>188</v>
      </c>
      <c r="AU160" s="150" t="s">
        <v>158</v>
      </c>
      <c r="AY160" s="14" t="s">
        <v>150</v>
      </c>
      <c r="BE160" s="151">
        <f t="shared" si="21"/>
        <v>0</v>
      </c>
      <c r="BF160" s="151">
        <f t="shared" si="22"/>
        <v>0</v>
      </c>
      <c r="BG160" s="151">
        <f t="shared" si="23"/>
        <v>0</v>
      </c>
      <c r="BH160" s="151">
        <f t="shared" si="24"/>
        <v>0</v>
      </c>
      <c r="BI160" s="151">
        <f t="shared" si="25"/>
        <v>0</v>
      </c>
      <c r="BJ160" s="14" t="s">
        <v>158</v>
      </c>
      <c r="BK160" s="151">
        <f t="shared" si="26"/>
        <v>0</v>
      </c>
      <c r="BL160" s="14" t="s">
        <v>186</v>
      </c>
      <c r="BM160" s="150" t="s">
        <v>254</v>
      </c>
    </row>
    <row r="161" spans="1:65" s="2" customFormat="1" ht="16.5" customHeight="1">
      <c r="A161" s="26"/>
      <c r="B161" s="138"/>
      <c r="C161" s="152" t="s">
        <v>213</v>
      </c>
      <c r="D161" s="152" t="s">
        <v>188</v>
      </c>
      <c r="E161" s="153" t="s">
        <v>2356</v>
      </c>
      <c r="F161" s="154" t="s">
        <v>2357</v>
      </c>
      <c r="G161" s="155" t="s">
        <v>463</v>
      </c>
      <c r="H161" s="156">
        <v>1</v>
      </c>
      <c r="I161" s="157"/>
      <c r="J161" s="157"/>
      <c r="K161" s="158"/>
      <c r="L161" s="159"/>
      <c r="M161" s="160" t="s">
        <v>1</v>
      </c>
      <c r="N161" s="161" t="s">
        <v>33</v>
      </c>
      <c r="O161" s="148">
        <v>0</v>
      </c>
      <c r="P161" s="148">
        <f t="shared" si="18"/>
        <v>0</v>
      </c>
      <c r="Q161" s="148">
        <v>3.5E-4</v>
      </c>
      <c r="R161" s="148">
        <f t="shared" si="19"/>
        <v>3.5E-4</v>
      </c>
      <c r="S161" s="148">
        <v>0</v>
      </c>
      <c r="T161" s="149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216</v>
      </c>
      <c r="AT161" s="150" t="s">
        <v>188</v>
      </c>
      <c r="AU161" s="150" t="s">
        <v>158</v>
      </c>
      <c r="AY161" s="14" t="s">
        <v>150</v>
      </c>
      <c r="BE161" s="151">
        <f t="shared" si="21"/>
        <v>0</v>
      </c>
      <c r="BF161" s="151">
        <f t="shared" si="22"/>
        <v>0</v>
      </c>
      <c r="BG161" s="151">
        <f t="shared" si="23"/>
        <v>0</v>
      </c>
      <c r="BH161" s="151">
        <f t="shared" si="24"/>
        <v>0</v>
      </c>
      <c r="BI161" s="151">
        <f t="shared" si="25"/>
        <v>0</v>
      </c>
      <c r="BJ161" s="14" t="s">
        <v>158</v>
      </c>
      <c r="BK161" s="151">
        <f t="shared" si="26"/>
        <v>0</v>
      </c>
      <c r="BL161" s="14" t="s">
        <v>186</v>
      </c>
      <c r="BM161" s="150" t="s">
        <v>257</v>
      </c>
    </row>
    <row r="162" spans="1:65" s="2" customFormat="1" ht="16.5" customHeight="1">
      <c r="A162" s="26"/>
      <c r="B162" s="138"/>
      <c r="C162" s="139" t="s">
        <v>272</v>
      </c>
      <c r="D162" s="139" t="s">
        <v>153</v>
      </c>
      <c r="E162" s="140" t="s">
        <v>2358</v>
      </c>
      <c r="F162" s="141" t="s">
        <v>2359</v>
      </c>
      <c r="G162" s="142" t="s">
        <v>463</v>
      </c>
      <c r="H162" s="143">
        <v>10</v>
      </c>
      <c r="I162" s="144"/>
      <c r="J162" s="144"/>
      <c r="K162" s="145"/>
      <c r="L162" s="27"/>
      <c r="M162" s="146" t="s">
        <v>1</v>
      </c>
      <c r="N162" s="147" t="s">
        <v>33</v>
      </c>
      <c r="O162" s="148">
        <v>0</v>
      </c>
      <c r="P162" s="148">
        <f t="shared" si="18"/>
        <v>0</v>
      </c>
      <c r="Q162" s="148">
        <v>0</v>
      </c>
      <c r="R162" s="148">
        <f t="shared" si="19"/>
        <v>0</v>
      </c>
      <c r="S162" s="148">
        <v>0</v>
      </c>
      <c r="T162" s="149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186</v>
      </c>
      <c r="AT162" s="150" t="s">
        <v>153</v>
      </c>
      <c r="AU162" s="150" t="s">
        <v>158</v>
      </c>
      <c r="AY162" s="14" t="s">
        <v>150</v>
      </c>
      <c r="BE162" s="151">
        <f t="shared" si="21"/>
        <v>0</v>
      </c>
      <c r="BF162" s="151">
        <f t="shared" si="22"/>
        <v>0</v>
      </c>
      <c r="BG162" s="151">
        <f t="shared" si="23"/>
        <v>0</v>
      </c>
      <c r="BH162" s="151">
        <f t="shared" si="24"/>
        <v>0</v>
      </c>
      <c r="BI162" s="151">
        <f t="shared" si="25"/>
        <v>0</v>
      </c>
      <c r="BJ162" s="14" t="s">
        <v>158</v>
      </c>
      <c r="BK162" s="151">
        <f t="shared" si="26"/>
        <v>0</v>
      </c>
      <c r="BL162" s="14" t="s">
        <v>186</v>
      </c>
      <c r="BM162" s="150" t="s">
        <v>261</v>
      </c>
    </row>
    <row r="163" spans="1:65" s="2" customFormat="1" ht="21.75" customHeight="1">
      <c r="A163" s="26"/>
      <c r="B163" s="138"/>
      <c r="C163" s="152" t="s">
        <v>216</v>
      </c>
      <c r="D163" s="152" t="s">
        <v>188</v>
      </c>
      <c r="E163" s="153" t="s">
        <v>2360</v>
      </c>
      <c r="F163" s="154" t="s">
        <v>2361</v>
      </c>
      <c r="G163" s="155" t="s">
        <v>463</v>
      </c>
      <c r="H163" s="156">
        <v>10</v>
      </c>
      <c r="I163" s="157"/>
      <c r="J163" s="157"/>
      <c r="K163" s="158"/>
      <c r="L163" s="159"/>
      <c r="M163" s="160" t="s">
        <v>1</v>
      </c>
      <c r="N163" s="161" t="s">
        <v>33</v>
      </c>
      <c r="O163" s="148">
        <v>0</v>
      </c>
      <c r="P163" s="148">
        <f t="shared" si="18"/>
        <v>0</v>
      </c>
      <c r="Q163" s="148">
        <v>0.01</v>
      </c>
      <c r="R163" s="148">
        <f t="shared" si="19"/>
        <v>0.1</v>
      </c>
      <c r="S163" s="148">
        <v>0</v>
      </c>
      <c r="T163" s="149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216</v>
      </c>
      <c r="AT163" s="150" t="s">
        <v>188</v>
      </c>
      <c r="AU163" s="150" t="s">
        <v>158</v>
      </c>
      <c r="AY163" s="14" t="s">
        <v>150</v>
      </c>
      <c r="BE163" s="151">
        <f t="shared" si="21"/>
        <v>0</v>
      </c>
      <c r="BF163" s="151">
        <f t="shared" si="22"/>
        <v>0</v>
      </c>
      <c r="BG163" s="151">
        <f t="shared" si="23"/>
        <v>0</v>
      </c>
      <c r="BH163" s="151">
        <f t="shared" si="24"/>
        <v>0</v>
      </c>
      <c r="BI163" s="151">
        <f t="shared" si="25"/>
        <v>0</v>
      </c>
      <c r="BJ163" s="14" t="s">
        <v>158</v>
      </c>
      <c r="BK163" s="151">
        <f t="shared" si="26"/>
        <v>0</v>
      </c>
      <c r="BL163" s="14" t="s">
        <v>186</v>
      </c>
      <c r="BM163" s="150" t="s">
        <v>264</v>
      </c>
    </row>
    <row r="164" spans="1:65" s="2" customFormat="1" ht="21.75" customHeight="1">
      <c r="A164" s="26"/>
      <c r="B164" s="138"/>
      <c r="C164" s="139" t="s">
        <v>279</v>
      </c>
      <c r="D164" s="139" t="s">
        <v>153</v>
      </c>
      <c r="E164" s="140" t="s">
        <v>2404</v>
      </c>
      <c r="F164" s="141" t="s">
        <v>2405</v>
      </c>
      <c r="G164" s="142" t="s">
        <v>463</v>
      </c>
      <c r="H164" s="143">
        <v>2</v>
      </c>
      <c r="I164" s="144"/>
      <c r="J164" s="144"/>
      <c r="K164" s="145"/>
      <c r="L164" s="27"/>
      <c r="M164" s="146" t="s">
        <v>1</v>
      </c>
      <c r="N164" s="147" t="s">
        <v>33</v>
      </c>
      <c r="O164" s="148">
        <v>0</v>
      </c>
      <c r="P164" s="148">
        <f t="shared" si="18"/>
        <v>0</v>
      </c>
      <c r="Q164" s="148">
        <v>0</v>
      </c>
      <c r="R164" s="148">
        <f t="shared" si="19"/>
        <v>0</v>
      </c>
      <c r="S164" s="148">
        <v>0</v>
      </c>
      <c r="T164" s="149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186</v>
      </c>
      <c r="AT164" s="150" t="s">
        <v>153</v>
      </c>
      <c r="AU164" s="150" t="s">
        <v>158</v>
      </c>
      <c r="AY164" s="14" t="s">
        <v>150</v>
      </c>
      <c r="BE164" s="151">
        <f t="shared" si="21"/>
        <v>0</v>
      </c>
      <c r="BF164" s="151">
        <f t="shared" si="22"/>
        <v>0</v>
      </c>
      <c r="BG164" s="151">
        <f t="shared" si="23"/>
        <v>0</v>
      </c>
      <c r="BH164" s="151">
        <f t="shared" si="24"/>
        <v>0</v>
      </c>
      <c r="BI164" s="151">
        <f t="shared" si="25"/>
        <v>0</v>
      </c>
      <c r="BJ164" s="14" t="s">
        <v>158</v>
      </c>
      <c r="BK164" s="151">
        <f t="shared" si="26"/>
        <v>0</v>
      </c>
      <c r="BL164" s="14" t="s">
        <v>186</v>
      </c>
      <c r="BM164" s="150" t="s">
        <v>278</v>
      </c>
    </row>
    <row r="165" spans="1:65" s="2" customFormat="1" ht="21.75" customHeight="1">
      <c r="A165" s="26"/>
      <c r="B165" s="138"/>
      <c r="C165" s="152" t="s">
        <v>221</v>
      </c>
      <c r="D165" s="152" t="s">
        <v>188</v>
      </c>
      <c r="E165" s="153" t="s">
        <v>2406</v>
      </c>
      <c r="F165" s="154" t="s">
        <v>2407</v>
      </c>
      <c r="G165" s="155" t="s">
        <v>463</v>
      </c>
      <c r="H165" s="156">
        <v>2</v>
      </c>
      <c r="I165" s="157"/>
      <c r="J165" s="157"/>
      <c r="K165" s="158"/>
      <c r="L165" s="159"/>
      <c r="M165" s="160" t="s">
        <v>1</v>
      </c>
      <c r="N165" s="161" t="s">
        <v>33</v>
      </c>
      <c r="O165" s="148">
        <v>0</v>
      </c>
      <c r="P165" s="148">
        <f t="shared" si="18"/>
        <v>0</v>
      </c>
      <c r="Q165" s="148">
        <v>2.5000000000000001E-2</v>
      </c>
      <c r="R165" s="148">
        <f t="shared" si="19"/>
        <v>0.05</v>
      </c>
      <c r="S165" s="148">
        <v>0</v>
      </c>
      <c r="T165" s="149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216</v>
      </c>
      <c r="AT165" s="150" t="s">
        <v>188</v>
      </c>
      <c r="AU165" s="150" t="s">
        <v>158</v>
      </c>
      <c r="AY165" s="14" t="s">
        <v>150</v>
      </c>
      <c r="BE165" s="151">
        <f t="shared" si="21"/>
        <v>0</v>
      </c>
      <c r="BF165" s="151">
        <f t="shared" si="22"/>
        <v>0</v>
      </c>
      <c r="BG165" s="151">
        <f t="shared" si="23"/>
        <v>0</v>
      </c>
      <c r="BH165" s="151">
        <f t="shared" si="24"/>
        <v>0</v>
      </c>
      <c r="BI165" s="151">
        <f t="shared" si="25"/>
        <v>0</v>
      </c>
      <c r="BJ165" s="14" t="s">
        <v>158</v>
      </c>
      <c r="BK165" s="151">
        <f t="shared" si="26"/>
        <v>0</v>
      </c>
      <c r="BL165" s="14" t="s">
        <v>186</v>
      </c>
      <c r="BM165" s="150" t="s">
        <v>282</v>
      </c>
    </row>
    <row r="166" spans="1:65" s="12" customFormat="1" ht="22.9" customHeight="1">
      <c r="B166" s="126"/>
      <c r="D166" s="127" t="s">
        <v>66</v>
      </c>
      <c r="E166" s="136" t="s">
        <v>2370</v>
      </c>
      <c r="F166" s="136" t="s">
        <v>2371</v>
      </c>
      <c r="J166" s="137"/>
      <c r="L166" s="126"/>
      <c r="M166" s="130"/>
      <c r="N166" s="131"/>
      <c r="O166" s="131"/>
      <c r="P166" s="132">
        <f>P167</f>
        <v>0</v>
      </c>
      <c r="Q166" s="131"/>
      <c r="R166" s="132">
        <f>R167</f>
        <v>0</v>
      </c>
      <c r="S166" s="131"/>
      <c r="T166" s="133">
        <f>T167</f>
        <v>0</v>
      </c>
      <c r="AR166" s="127" t="s">
        <v>75</v>
      </c>
      <c r="AT166" s="134" t="s">
        <v>66</v>
      </c>
      <c r="AU166" s="134" t="s">
        <v>75</v>
      </c>
      <c r="AY166" s="127" t="s">
        <v>150</v>
      </c>
      <c r="BK166" s="135">
        <f>BK167</f>
        <v>0</v>
      </c>
    </row>
    <row r="167" spans="1:65" s="2" customFormat="1" ht="33" customHeight="1">
      <c r="A167" s="26"/>
      <c r="B167" s="138"/>
      <c r="C167" s="139" t="s">
        <v>286</v>
      </c>
      <c r="D167" s="139" t="s">
        <v>153</v>
      </c>
      <c r="E167" s="140" t="s">
        <v>2372</v>
      </c>
      <c r="F167" s="141" t="s">
        <v>2373</v>
      </c>
      <c r="G167" s="142" t="s">
        <v>554</v>
      </c>
      <c r="H167" s="143">
        <v>28.82</v>
      </c>
      <c r="I167" s="144"/>
      <c r="J167" s="144"/>
      <c r="K167" s="145"/>
      <c r="L167" s="27"/>
      <c r="M167" s="146" t="s">
        <v>1</v>
      </c>
      <c r="N167" s="147" t="s">
        <v>33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157</v>
      </c>
      <c r="AT167" s="150" t="s">
        <v>153</v>
      </c>
      <c r="AU167" s="150" t="s">
        <v>158</v>
      </c>
      <c r="AY167" s="14" t="s">
        <v>150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158</v>
      </c>
      <c r="BK167" s="151">
        <f>ROUND(I167*H167,2)</f>
        <v>0</v>
      </c>
      <c r="BL167" s="14" t="s">
        <v>157</v>
      </c>
      <c r="BM167" s="150" t="s">
        <v>285</v>
      </c>
    </row>
    <row r="168" spans="1:65" s="12" customFormat="1" ht="25.9" customHeight="1">
      <c r="B168" s="126"/>
      <c r="D168" s="127" t="s">
        <v>66</v>
      </c>
      <c r="E168" s="128" t="s">
        <v>1393</v>
      </c>
      <c r="F168" s="128" t="s">
        <v>1394</v>
      </c>
      <c r="J168" s="129"/>
      <c r="L168" s="126"/>
      <c r="M168" s="130"/>
      <c r="N168" s="131"/>
      <c r="O168" s="131"/>
      <c r="P168" s="132">
        <f>P169</f>
        <v>0</v>
      </c>
      <c r="Q168" s="131"/>
      <c r="R168" s="132">
        <f>R169</f>
        <v>0</v>
      </c>
      <c r="S168" s="131"/>
      <c r="T168" s="133">
        <f>T169</f>
        <v>0</v>
      </c>
      <c r="AR168" s="127" t="s">
        <v>157</v>
      </c>
      <c r="AT168" s="134" t="s">
        <v>66</v>
      </c>
      <c r="AU168" s="134" t="s">
        <v>67</v>
      </c>
      <c r="AY168" s="127" t="s">
        <v>150</v>
      </c>
      <c r="BK168" s="135">
        <f>BK169</f>
        <v>0</v>
      </c>
    </row>
    <row r="169" spans="1:65" s="2" customFormat="1" ht="33" customHeight="1">
      <c r="A169" s="26"/>
      <c r="B169" s="138"/>
      <c r="C169" s="139" t="s">
        <v>224</v>
      </c>
      <c r="D169" s="139" t="s">
        <v>153</v>
      </c>
      <c r="E169" s="140" t="s">
        <v>1505</v>
      </c>
      <c r="F169" s="141" t="s">
        <v>2374</v>
      </c>
      <c r="G169" s="142" t="s">
        <v>1397</v>
      </c>
      <c r="H169" s="143">
        <v>40</v>
      </c>
      <c r="I169" s="144"/>
      <c r="J169" s="144"/>
      <c r="K169" s="145"/>
      <c r="L169" s="27"/>
      <c r="M169" s="146" t="s">
        <v>1</v>
      </c>
      <c r="N169" s="147" t="s">
        <v>33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1398</v>
      </c>
      <c r="AT169" s="150" t="s">
        <v>153</v>
      </c>
      <c r="AU169" s="150" t="s">
        <v>75</v>
      </c>
      <c r="AY169" s="14" t="s">
        <v>150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158</v>
      </c>
      <c r="BK169" s="151">
        <f>ROUND(I169*H169,2)</f>
        <v>0</v>
      </c>
      <c r="BL169" s="14" t="s">
        <v>1398</v>
      </c>
      <c r="BM169" s="150" t="s">
        <v>289</v>
      </c>
    </row>
    <row r="170" spans="1:65" s="12" customFormat="1" ht="25.9" customHeight="1">
      <c r="B170" s="126"/>
      <c r="D170" s="127" t="s">
        <v>66</v>
      </c>
      <c r="E170" s="128" t="s">
        <v>1168</v>
      </c>
      <c r="F170" s="128" t="s">
        <v>1169</v>
      </c>
      <c r="J170" s="129"/>
      <c r="L170" s="126"/>
      <c r="M170" s="130"/>
      <c r="N170" s="131"/>
      <c r="O170" s="131"/>
      <c r="P170" s="132">
        <f>SUM(P171:P173)</f>
        <v>0</v>
      </c>
      <c r="Q170" s="131"/>
      <c r="R170" s="132">
        <f>SUM(R171:R173)</f>
        <v>0</v>
      </c>
      <c r="S170" s="131"/>
      <c r="T170" s="133">
        <f>SUM(T171:T173)</f>
        <v>0</v>
      </c>
      <c r="AR170" s="127" t="s">
        <v>157</v>
      </c>
      <c r="AT170" s="134" t="s">
        <v>66</v>
      </c>
      <c r="AU170" s="134" t="s">
        <v>67</v>
      </c>
      <c r="AY170" s="127" t="s">
        <v>150</v>
      </c>
      <c r="BK170" s="135">
        <f>SUM(BK171:BK173)</f>
        <v>0</v>
      </c>
    </row>
    <row r="171" spans="1:65" s="2" customFormat="1" ht="33" customHeight="1">
      <c r="A171" s="26"/>
      <c r="B171" s="138"/>
      <c r="C171" s="139" t="s">
        <v>293</v>
      </c>
      <c r="D171" s="139" t="s">
        <v>153</v>
      </c>
      <c r="E171" s="140" t="s">
        <v>2375</v>
      </c>
      <c r="F171" s="141" t="s">
        <v>2376</v>
      </c>
      <c r="G171" s="142" t="s">
        <v>1397</v>
      </c>
      <c r="H171" s="143">
        <v>32</v>
      </c>
      <c r="I171" s="144"/>
      <c r="J171" s="144"/>
      <c r="K171" s="145"/>
      <c r="L171" s="27"/>
      <c r="M171" s="146" t="s">
        <v>1</v>
      </c>
      <c r="N171" s="147" t="s">
        <v>33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1398</v>
      </c>
      <c r="AT171" s="150" t="s">
        <v>153</v>
      </c>
      <c r="AU171" s="150" t="s">
        <v>75</v>
      </c>
      <c r="AY171" s="14" t="s">
        <v>150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158</v>
      </c>
      <c r="BK171" s="151">
        <f>ROUND(I171*H171,2)</f>
        <v>0</v>
      </c>
      <c r="BL171" s="14" t="s">
        <v>1398</v>
      </c>
      <c r="BM171" s="150" t="s">
        <v>292</v>
      </c>
    </row>
    <row r="172" spans="1:65" s="2" customFormat="1" ht="21.75" customHeight="1">
      <c r="A172" s="26"/>
      <c r="B172" s="138"/>
      <c r="C172" s="139" t="s">
        <v>229</v>
      </c>
      <c r="D172" s="139" t="s">
        <v>153</v>
      </c>
      <c r="E172" s="140" t="s">
        <v>1523</v>
      </c>
      <c r="F172" s="141" t="s">
        <v>1524</v>
      </c>
      <c r="G172" s="142" t="s">
        <v>228</v>
      </c>
      <c r="H172" s="143">
        <v>1</v>
      </c>
      <c r="I172" s="144"/>
      <c r="J172" s="144"/>
      <c r="K172" s="145"/>
      <c r="L172" s="27"/>
      <c r="M172" s="146" t="s">
        <v>1</v>
      </c>
      <c r="N172" s="147" t="s">
        <v>33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1398</v>
      </c>
      <c r="AT172" s="150" t="s">
        <v>153</v>
      </c>
      <c r="AU172" s="150" t="s">
        <v>75</v>
      </c>
      <c r="AY172" s="14" t="s">
        <v>150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158</v>
      </c>
      <c r="BK172" s="151">
        <f>ROUND(I172*H172,2)</f>
        <v>0</v>
      </c>
      <c r="BL172" s="14" t="s">
        <v>1398</v>
      </c>
      <c r="BM172" s="150" t="s">
        <v>297</v>
      </c>
    </row>
    <row r="173" spans="1:65" s="2" customFormat="1" ht="21.75" customHeight="1">
      <c r="A173" s="26"/>
      <c r="B173" s="138"/>
      <c r="C173" s="139" t="s">
        <v>301</v>
      </c>
      <c r="D173" s="139" t="s">
        <v>153</v>
      </c>
      <c r="E173" s="140" t="s">
        <v>1172</v>
      </c>
      <c r="F173" s="141" t="s">
        <v>2408</v>
      </c>
      <c r="G173" s="142" t="s">
        <v>228</v>
      </c>
      <c r="H173" s="143">
        <v>1</v>
      </c>
      <c r="I173" s="144"/>
      <c r="J173" s="144"/>
      <c r="K173" s="145"/>
      <c r="L173" s="27"/>
      <c r="M173" s="162" t="s">
        <v>1</v>
      </c>
      <c r="N173" s="163" t="s">
        <v>33</v>
      </c>
      <c r="O173" s="164">
        <v>0</v>
      </c>
      <c r="P173" s="164">
        <f>O173*H173</f>
        <v>0</v>
      </c>
      <c r="Q173" s="164">
        <v>0</v>
      </c>
      <c r="R173" s="164">
        <f>Q173*H173</f>
        <v>0</v>
      </c>
      <c r="S173" s="164">
        <v>0</v>
      </c>
      <c r="T173" s="165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157</v>
      </c>
      <c r="AT173" s="150" t="s">
        <v>153</v>
      </c>
      <c r="AU173" s="150" t="s">
        <v>75</v>
      </c>
      <c r="AY173" s="14" t="s">
        <v>150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4" t="s">
        <v>158</v>
      </c>
      <c r="BK173" s="151">
        <f>ROUND(I173*H173,2)</f>
        <v>0</v>
      </c>
      <c r="BL173" s="14" t="s">
        <v>157</v>
      </c>
      <c r="BM173" s="150" t="s">
        <v>2409</v>
      </c>
    </row>
    <row r="174" spans="1:65" s="2" customFormat="1" ht="6.95" customHeight="1">
      <c r="A174" s="26"/>
      <c r="B174" s="41"/>
      <c r="C174" s="42"/>
      <c r="D174" s="42"/>
      <c r="E174" s="42"/>
      <c r="F174" s="42"/>
      <c r="G174" s="42"/>
      <c r="H174" s="42"/>
      <c r="I174" s="42"/>
      <c r="J174" s="42"/>
      <c r="K174" s="42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autoFilter ref="C124:K173"/>
  <mergeCells count="11">
    <mergeCell ref="I121:J121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  <mergeCell ref="I91:J9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01 - D1. Architektonicko ...</vt:lpstr>
      <vt:lpstr>02 - D2. Zdravotechnika</vt:lpstr>
      <vt:lpstr>03 - D3. Vykurovanie</vt:lpstr>
      <vt:lpstr>04 - D4. Elektroinštaláci...</vt:lpstr>
      <vt:lpstr>05 - D4. Elektroinštaláci...</vt:lpstr>
      <vt:lpstr>06 - D5. Chladenie, vetra...</vt:lpstr>
      <vt:lpstr>07 - D5. Chladenie, vetra...</vt:lpstr>
      <vt:lpstr>08 - D5. Chladenie, vetra...</vt:lpstr>
      <vt:lpstr>'01 - D1. Architektonicko ...'!Názvy_tlače</vt:lpstr>
      <vt:lpstr>'02 - D2. Zdravotechnika'!Názvy_tlače</vt:lpstr>
      <vt:lpstr>'03 - D3. Vykurovanie'!Názvy_tlače</vt:lpstr>
      <vt:lpstr>'04 - D4. Elektroinštaláci...'!Názvy_tlače</vt:lpstr>
      <vt:lpstr>'05 - D4. Elektroinštaláci...'!Názvy_tlače</vt:lpstr>
      <vt:lpstr>'06 - D5. Chladenie, vetra...'!Názvy_tlače</vt:lpstr>
      <vt:lpstr>'07 - D5. Chladenie, vetra...'!Názvy_tlače</vt:lpstr>
      <vt:lpstr>'08 - D5. Chladenie, vetra...'!Názvy_tlače</vt:lpstr>
      <vt:lpstr>'Rekapitulácia stavby'!Názvy_tlače</vt:lpstr>
      <vt:lpstr>'01 - D1. Architektonicko ...'!Oblasť_tlače</vt:lpstr>
      <vt:lpstr>'02 - D2. Zdravotechnika'!Oblasť_tlače</vt:lpstr>
      <vt:lpstr>'03 - D3. Vykurovanie'!Oblasť_tlače</vt:lpstr>
      <vt:lpstr>'04 - D4. Elektroinštaláci...'!Oblasť_tlače</vt:lpstr>
      <vt:lpstr>'05 - D4. Elektroinštaláci...'!Oblasť_tlače</vt:lpstr>
      <vt:lpstr>'06 - D5. Chladenie, vetra...'!Oblasť_tlače</vt:lpstr>
      <vt:lpstr>'07 - D5. Chladenie, vetra...'!Oblasť_tlače</vt:lpstr>
      <vt:lpstr>'08 - D5. Chladenie, vetra...'!Oblasť_tlače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cp:lastPrinted>2021-02-02T15:56:09Z</cp:lastPrinted>
  <dcterms:created xsi:type="dcterms:W3CDTF">2021-02-01T07:00:42Z</dcterms:created>
  <dcterms:modified xsi:type="dcterms:W3CDTF">2021-02-02T16:00:31Z</dcterms:modified>
</cp:coreProperties>
</file>